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86" windowWidth="5355" windowHeight="7350" tabRatio="808" activeTab="13"/>
  </bookViews>
  <sheets>
    <sheet name="3,5 mhz " sheetId="1" r:id="rId1"/>
    <sheet name="7 mhz(a)" sheetId="2" r:id="rId2"/>
    <sheet name="7 mhz(b)" sheetId="3" r:id="rId3"/>
    <sheet name="10 mhz(a)" sheetId="4" r:id="rId4"/>
    <sheet name="10 mhz(b) " sheetId="5" r:id="rId5"/>
    <sheet name="14 mhz(a)" sheetId="6" r:id="rId6"/>
    <sheet name="14 mhz(b)" sheetId="7" r:id="rId7"/>
    <sheet name="18 mhz" sheetId="8" r:id="rId8"/>
    <sheet name="21 mhz " sheetId="9" r:id="rId9"/>
    <sheet name="24 mhz" sheetId="10" r:id="rId10"/>
    <sheet name="28 mhz " sheetId="11" r:id="rId11"/>
    <sheet name="recap" sheetId="12" r:id="rId12"/>
    <sheet name="Essai" sheetId="13" r:id="rId13"/>
    <sheet name="Diamètre 1,00m" sheetId="14" r:id="rId14"/>
    <sheet name="Diamètre 2,00m" sheetId="15" r:id="rId15"/>
    <sheet name="Diamètre 6,00m " sheetId="16" r:id="rId16"/>
    <sheet name="votre Diamètre 1,90 " sheetId="17" r:id="rId17"/>
    <sheet name="Diamètre 1,50" sheetId="18" r:id="rId18"/>
    <sheet name="votre Diamètre 2,00" sheetId="19" r:id="rId19"/>
    <sheet name="AA5TB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0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1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3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4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0,63xDx(log(D/d)+4,68)xn²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5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6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7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8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0,63xDx(log(D/d)+4,68)xn²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19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2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20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10" authorId="0">
      <text>
        <r>
          <rPr>
            <sz val="8"/>
            <rFont val="Tahoma"/>
            <family val="0"/>
          </rPr>
          <t>Formule : Pi D</t>
        </r>
      </text>
    </comment>
    <comment ref="A11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7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8" authorId="0">
      <text>
        <r>
          <rPr>
            <sz val="8"/>
            <rFont val="Tahoma"/>
            <family val="0"/>
          </rPr>
          <t xml:space="preserve">Formule : 3,38x10-8x(F²*S)²
</t>
        </r>
      </text>
    </comment>
    <comment ref="A19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20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1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2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3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4" authorId="0">
      <text>
        <r>
          <rPr>
            <sz val="8"/>
            <rFont val="Tahoma"/>
            <family val="0"/>
          </rPr>
          <t>Formule :Racine de P x XI x Q</t>
        </r>
      </text>
    </comment>
    <comment ref="A25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3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4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5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6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7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8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comments9.xml><?xml version="1.0" encoding="utf-8"?>
<comments xmlns="http://schemas.openxmlformats.org/spreadsheetml/2006/main">
  <authors>
    <author>fasciale</author>
  </authors>
  <commentList>
    <comment ref="A8" authorId="0">
      <text>
        <r>
          <rPr>
            <sz val="8"/>
            <rFont val="Tahoma"/>
            <family val="0"/>
          </rPr>
          <t xml:space="preserve">Formule : Pi D²/4
</t>
        </r>
      </text>
    </comment>
    <comment ref="A9" authorId="0">
      <text>
        <r>
          <rPr>
            <sz val="8"/>
            <rFont val="Tahoma"/>
            <family val="0"/>
          </rPr>
          <t>Formule : Pi D</t>
        </r>
      </text>
    </comment>
    <comment ref="A10" authorId="0">
      <text>
        <r>
          <rPr>
            <sz val="8"/>
            <rFont val="Tahoma"/>
            <family val="0"/>
          </rPr>
          <t xml:space="preserve">Formule: 0,63xDx(logD/d)+4,68)xn²
</t>
        </r>
      </text>
    </comment>
    <comment ref="A16" authorId="0">
      <text>
        <r>
          <rPr>
            <sz val="8"/>
            <rFont val="Tahoma"/>
            <family val="0"/>
          </rPr>
          <t xml:space="preserve">Formule : Pe x F/300
</t>
        </r>
      </text>
    </comment>
    <comment ref="A17" authorId="0">
      <text>
        <r>
          <rPr>
            <sz val="8"/>
            <rFont val="Tahoma"/>
            <family val="0"/>
          </rPr>
          <t xml:space="preserve">Formule : 2,376x10-6*n²xD4xF4
</t>
        </r>
      </text>
    </comment>
    <comment ref="A18" authorId="0">
      <text>
        <r>
          <rPr>
            <sz val="8"/>
            <rFont val="Tahoma"/>
            <family val="0"/>
          </rPr>
          <t xml:space="preserve">Formule : 0,028x(nxD/d)xRacine F
</t>
        </r>
      </text>
    </comment>
    <comment ref="A19" authorId="0">
      <text>
        <r>
          <rPr>
            <sz val="8"/>
            <rFont val="Tahoma"/>
            <family val="0"/>
          </rPr>
          <t xml:space="preserve">Formule : Rr/(Rr+Rp)
</t>
        </r>
      </text>
    </comment>
    <comment ref="A20" authorId="0">
      <text>
        <r>
          <rPr>
            <sz val="8"/>
            <rFont val="Tahoma"/>
            <family val="0"/>
          </rPr>
          <t xml:space="preserve">Formule : 2xPixFxL
</t>
        </r>
      </text>
    </comment>
    <comment ref="A21" authorId="0">
      <text>
        <r>
          <rPr>
            <sz val="8"/>
            <rFont val="Tahoma"/>
            <family val="0"/>
          </rPr>
          <t xml:space="preserve">Formule : XI /2(Rr+Rp)
</t>
        </r>
      </text>
    </comment>
    <comment ref="A22" authorId="0">
      <text>
        <r>
          <rPr>
            <sz val="8"/>
            <rFont val="Tahoma"/>
            <family val="0"/>
          </rPr>
          <t xml:space="preserve">Formule : F/(Qx10+3)
</t>
        </r>
      </text>
    </comment>
    <comment ref="A23" authorId="0">
      <text>
        <r>
          <rPr>
            <sz val="8"/>
            <rFont val="Tahoma"/>
            <family val="0"/>
          </rPr>
          <t>Formule :Racine de P x XI x Q</t>
        </r>
      </text>
    </comment>
    <comment ref="A24" authorId="0">
      <text>
        <r>
          <rPr>
            <sz val="8"/>
            <rFont val="Tahoma"/>
            <family val="0"/>
          </rPr>
          <t xml:space="preserve">Formule : 10+6/(2Pi x F x XI) 
</t>
        </r>
      </text>
    </comment>
  </commentList>
</comments>
</file>

<file path=xl/sharedStrings.xml><?xml version="1.0" encoding="utf-8"?>
<sst xmlns="http://schemas.openxmlformats.org/spreadsheetml/2006/main" count="1101" uniqueCount="94">
  <si>
    <t>Surface de la boucle</t>
  </si>
  <si>
    <t>BOUCLE MAGNETIQUE</t>
  </si>
  <si>
    <t>ml</t>
  </si>
  <si>
    <t>m²</t>
  </si>
  <si>
    <t>Watts</t>
  </si>
  <si>
    <t>µh</t>
  </si>
  <si>
    <t>cm</t>
  </si>
  <si>
    <t>Données calculées</t>
  </si>
  <si>
    <t>Données à rentrer</t>
  </si>
  <si>
    <t>Données fixes calculées</t>
  </si>
  <si>
    <t>Tableaux des élements selon la fréquence</t>
  </si>
  <si>
    <t>Bandes</t>
  </si>
  <si>
    <t>u</t>
  </si>
  <si>
    <t>160 mètre</t>
  </si>
  <si>
    <t>80 mètre</t>
  </si>
  <si>
    <t>40 mètre</t>
  </si>
  <si>
    <t>30 mètre</t>
  </si>
  <si>
    <t>20 mètre</t>
  </si>
  <si>
    <t>17 mètre</t>
  </si>
  <si>
    <t>15 mètre</t>
  </si>
  <si>
    <t>12 mètre</t>
  </si>
  <si>
    <t>10 mètre</t>
  </si>
  <si>
    <t>Fréquence moy.en Mhz</t>
  </si>
  <si>
    <t>Mhz</t>
  </si>
  <si>
    <t>Ω</t>
  </si>
  <si>
    <t>n</t>
  </si>
  <si>
    <t>w</t>
  </si>
  <si>
    <t>Rendement de la boucle</t>
  </si>
  <si>
    <t>%</t>
  </si>
  <si>
    <t>Résistance de rayonnement (Rr)</t>
  </si>
  <si>
    <t>Résistance de pertes (Rp)</t>
  </si>
  <si>
    <t>Réactance inductive de la boucle (XI)</t>
  </si>
  <si>
    <t>µ</t>
  </si>
  <si>
    <t>Diametre de la boucle (D)</t>
  </si>
  <si>
    <t>Diamètre du conducteur (d)</t>
  </si>
  <si>
    <t>Nombre de spires (n)</t>
  </si>
  <si>
    <t>Inductance de la boucle (L)</t>
  </si>
  <si>
    <t>Facteur de qualité (Q)</t>
  </si>
  <si>
    <t>Qres</t>
  </si>
  <si>
    <t>Tension aux bornes de C (Vc)</t>
  </si>
  <si>
    <t>Kv</t>
  </si>
  <si>
    <t>Valeur de la capacité ( C )</t>
  </si>
  <si>
    <t>Pf</t>
  </si>
  <si>
    <t>Khz</t>
  </si>
  <si>
    <t>Les formules utilisées sont celles du site de  F6CRP</t>
  </si>
  <si>
    <t>Seules les cellules jaunes doivent être renseignées</t>
  </si>
  <si>
    <t>Bande passante (B)</t>
  </si>
  <si>
    <t>Lembda du conducteur (tjr &lt; à 0,333)</t>
  </si>
  <si>
    <t>Puissance de travail (P)</t>
  </si>
  <si>
    <t>Périmètre de la boucle (Pe)</t>
  </si>
  <si>
    <t>Condensateur de 100 à 500pf  sous vide 12v</t>
  </si>
  <si>
    <t>Condensateur de 12 à 500pf  sous vide 12v</t>
  </si>
  <si>
    <t>KI6GD</t>
  </si>
  <si>
    <t>DG0KW</t>
  </si>
  <si>
    <t>Valeur de la capacité ( C ) Moyenne</t>
  </si>
  <si>
    <t>Couverture de la bande de 30 mètre à 10 mètre</t>
  </si>
  <si>
    <t>Condensateur de 10 à 100pf sous vide  15v</t>
  </si>
  <si>
    <t>Choix du condensateur variable sous vide : 10/150 - 15v cvddn150-0115 ou 10/250 - 45v cvhp250-45s (Jennings)</t>
  </si>
  <si>
    <t>feet</t>
  </si>
  <si>
    <t>inch</t>
  </si>
  <si>
    <t>feet²</t>
  </si>
  <si>
    <t>Surface de la boucle (S)</t>
  </si>
  <si>
    <t>Périmètre du conducteur (Ped)</t>
  </si>
  <si>
    <t>loop1</t>
  </si>
  <si>
    <t>Couverture de la bande de 40 mètre à 15 mètre</t>
  </si>
  <si>
    <t>Condensateur de 10 à 150pf sous vide  15v</t>
  </si>
  <si>
    <t>14 mhz bande des 20 M</t>
  </si>
  <si>
    <t>Condensateur de 47 à 49pf  sous vide 10kv</t>
  </si>
  <si>
    <t>10 mhz bande des 30 M</t>
  </si>
  <si>
    <t>Condensateur de 94 à 95pf  sous vide 12kv</t>
  </si>
  <si>
    <t>Condensateur de 187 à 197pf  sous vide 12kv</t>
  </si>
  <si>
    <t>7 mhz bande des 40 M</t>
  </si>
  <si>
    <t>3,5 mhz bande des 80 M</t>
  </si>
  <si>
    <t>mais 2 ml de diamètre</t>
  </si>
  <si>
    <t>Condensateur de 388 à 328 pf  sous vide 12kv</t>
  </si>
  <si>
    <t>Condensateur de 29 à 30 pf  sous vide 8kv</t>
  </si>
  <si>
    <t>18 mhz bande des 17 M</t>
  </si>
  <si>
    <t>Condensateur de 21 à 22 pf  sous vide 7kv</t>
  </si>
  <si>
    <t>21 mhz bande des 15 M</t>
  </si>
  <si>
    <t>24 mhz bande des 12 M</t>
  </si>
  <si>
    <t>Condensateur de 15 à 16 pf  sous vide 6 kv</t>
  </si>
  <si>
    <t>28 mhz bande des 10 M</t>
  </si>
  <si>
    <t>Condensateur de 11 à 12 pf  sous vide 5 kv</t>
  </si>
  <si>
    <t>Freqence</t>
  </si>
  <si>
    <t>Loop 1,05</t>
  </si>
  <si>
    <t>Loop 2,00</t>
  </si>
  <si>
    <t>condo</t>
  </si>
  <si>
    <t>kv</t>
  </si>
  <si>
    <t>recap condo</t>
  </si>
  <si>
    <t>recap kv</t>
  </si>
  <si>
    <t>12 à 200</t>
  </si>
  <si>
    <t>25 à 400</t>
  </si>
  <si>
    <t>condensateur de 10 à 500 pf 12 à15 kv</t>
  </si>
  <si>
    <t>si un seul condensateur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</si>
</sst>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0"/>
    <numFmt numFmtId="166" formatCode="#,##0.0000"/>
    <numFmt numFmtId="167" formatCode="0.000"/>
    <numFmt numFmtId="168" formatCode="0.000%"/>
    <numFmt numFmtId="169" formatCode="0.00000"/>
    <numFmt numFmtId="170" formatCode="0.00000000"/>
    <numFmt numFmtId="171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7" fontId="0" fillId="33" borderId="19" xfId="0" applyNumberFormat="1" applyFill="1" applyBorder="1" applyAlignment="1">
      <alignment horizontal="center"/>
    </xf>
    <xf numFmtId="167" fontId="0" fillId="33" borderId="20" xfId="0" applyNumberForma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7" fontId="0" fillId="33" borderId="31" xfId="0" applyNumberFormat="1" applyFill="1" applyBorder="1" applyAlignment="1">
      <alignment horizontal="center"/>
    </xf>
    <xf numFmtId="167" fontId="0" fillId="33" borderId="32" xfId="0" applyNumberFormat="1" applyFill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167" fontId="0" fillId="33" borderId="33" xfId="0" applyNumberFormat="1" applyFill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7" fontId="0" fillId="34" borderId="31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1" fontId="1" fillId="34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1" fillId="0" borderId="36" xfId="0" applyNumberFormat="1" applyFont="1" applyBorder="1" applyAlignment="1">
      <alignment horizontal="centerContinuous"/>
    </xf>
    <xf numFmtId="2" fontId="1" fillId="0" borderId="14" xfId="0" applyNumberFormat="1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7" xfId="0" applyBorder="1" applyAlignment="1">
      <alignment/>
    </xf>
    <xf numFmtId="167" fontId="0" fillId="33" borderId="18" xfId="0" applyNumberFormat="1" applyFill="1" applyBorder="1" applyAlignment="1">
      <alignment horizontal="center"/>
    </xf>
    <xf numFmtId="167" fontId="0" fillId="33" borderId="37" xfId="0" applyNumberFormat="1" applyFill="1" applyBorder="1" applyAlignment="1">
      <alignment horizontal="center"/>
    </xf>
    <xf numFmtId="167" fontId="0" fillId="33" borderId="3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167" fontId="0" fillId="33" borderId="42" xfId="0" applyNumberFormat="1" applyFill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Continuous"/>
    </xf>
    <xf numFmtId="0" fontId="3" fillId="0" borderId="36" xfId="0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Continuous"/>
    </xf>
    <xf numFmtId="3" fontId="1" fillId="0" borderId="45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Continuous"/>
    </xf>
    <xf numFmtId="2" fontId="1" fillId="0" borderId="37" xfId="0" applyNumberFormat="1" applyFont="1" applyBorder="1" applyAlignment="1">
      <alignment horizontal="centerContinuous"/>
    </xf>
    <xf numFmtId="1" fontId="1" fillId="0" borderId="4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Continuous"/>
    </xf>
    <xf numFmtId="2" fontId="1" fillId="0" borderId="47" xfId="0" applyNumberFormat="1" applyFont="1" applyBorder="1" applyAlignment="1">
      <alignment horizontal="centerContinuous"/>
    </xf>
    <xf numFmtId="2" fontId="1" fillId="0" borderId="49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1" fillId="0" borderId="2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Continuous"/>
    </xf>
    <xf numFmtId="2" fontId="1" fillId="0" borderId="50" xfId="0" applyNumberFormat="1" applyFont="1" applyBorder="1" applyAlignment="1">
      <alignment horizontal="centerContinuous"/>
    </xf>
    <xf numFmtId="1" fontId="1" fillId="0" borderId="38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67" fontId="0" fillId="33" borderId="17" xfId="0" applyNumberFormat="1" applyFill="1" applyBorder="1" applyAlignment="1">
      <alignment horizontal="center"/>
    </xf>
    <xf numFmtId="0" fontId="1" fillId="0" borderId="45" xfId="0" applyFont="1" applyBorder="1" applyAlignment="1">
      <alignment horizontal="centerContinuous"/>
    </xf>
    <xf numFmtId="0" fontId="1" fillId="0" borderId="37" xfId="0" applyFont="1" applyBorder="1" applyAlignment="1">
      <alignment horizontal="centerContinuous"/>
    </xf>
    <xf numFmtId="2" fontId="1" fillId="0" borderId="51" xfId="0" applyNumberFormat="1" applyFont="1" applyBorder="1" applyAlignment="1">
      <alignment horizontal="centerContinuous"/>
    </xf>
    <xf numFmtId="2" fontId="1" fillId="0" borderId="52" xfId="0" applyNumberFormat="1" applyFont="1" applyBorder="1" applyAlignment="1">
      <alignment horizontal="centerContinuous"/>
    </xf>
    <xf numFmtId="2" fontId="1" fillId="0" borderId="53" xfId="0" applyNumberFormat="1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2" xfId="0" applyFont="1" applyBorder="1" applyAlignment="1">
      <alignment horizontal="centerContinuous"/>
    </xf>
    <xf numFmtId="0" fontId="1" fillId="0" borderId="53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167" fontId="0" fillId="33" borderId="56" xfId="0" applyNumberForma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64" fontId="0" fillId="0" borderId="57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7" fontId="0" fillId="0" borderId="57" xfId="0" applyNumberFormat="1" applyBorder="1" applyAlignment="1">
      <alignment horizontal="center"/>
    </xf>
    <xf numFmtId="167" fontId="0" fillId="0" borderId="59" xfId="0" applyNumberFormat="1" applyBorder="1" applyAlignment="1">
      <alignment horizontal="center"/>
    </xf>
    <xf numFmtId="10" fontId="0" fillId="0" borderId="57" xfId="0" applyNumberFormat="1" applyBorder="1" applyAlignment="1">
      <alignment horizontal="center"/>
    </xf>
    <xf numFmtId="10" fontId="0" fillId="0" borderId="59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" fontId="1" fillId="0" borderId="61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Continuous"/>
    </xf>
    <xf numFmtId="3" fontId="1" fillId="0" borderId="63" xfId="0" applyNumberFormat="1" applyFont="1" applyBorder="1" applyAlignment="1">
      <alignment horizontal="center"/>
    </xf>
    <xf numFmtId="2" fontId="1" fillId="0" borderId="63" xfId="0" applyNumberFormat="1" applyFont="1" applyBorder="1" applyAlignment="1">
      <alignment horizontal="centerContinuous"/>
    </xf>
    <xf numFmtId="2" fontId="1" fillId="0" borderId="64" xfId="0" applyNumberFormat="1" applyFont="1" applyBorder="1" applyAlignment="1">
      <alignment horizontal="centerContinuous"/>
    </xf>
    <xf numFmtId="2" fontId="1" fillId="0" borderId="65" xfId="0" applyNumberFormat="1" applyFont="1" applyBorder="1" applyAlignment="1">
      <alignment horizontal="centerContinuous"/>
    </xf>
    <xf numFmtId="2" fontId="1" fillId="0" borderId="66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167" fontId="0" fillId="33" borderId="67" xfId="0" applyNumberFormat="1" applyFill="1" applyBorder="1" applyAlignment="1">
      <alignment horizontal="center"/>
    </xf>
    <xf numFmtId="171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8" xfId="0" applyFont="1" applyBorder="1" applyAlignment="1">
      <alignment horizontal="centerContinuous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34" borderId="0" xfId="0" applyFont="1" applyFill="1" applyAlignment="1">
      <alignment horizontal="centerContinuous"/>
    </xf>
    <xf numFmtId="0" fontId="1" fillId="33" borderId="0" xfId="0" applyFont="1" applyFill="1" applyAlignment="1">
      <alignment horizontal="centerContinuous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T27"/>
  <sheetViews>
    <sheetView showGridLines="0" showZeros="0" zoomScalePageLayoutView="0" workbookViewId="0" topLeftCell="A1">
      <selection activeCell="BW21" sqref="BW21"/>
    </sheetView>
  </sheetViews>
  <sheetFormatPr defaultColWidth="9.7109375" defaultRowHeight="12.75"/>
  <cols>
    <col min="1" max="1" width="31.57421875" style="0" customWidth="1"/>
    <col min="2" max="2" width="4.28125" style="0" customWidth="1"/>
  </cols>
  <sheetData>
    <row r="1" spans="1:254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10"/>
    </row>
    <row r="3" spans="1:254" ht="13.5" thickBot="1">
      <c r="A3" s="2" t="s">
        <v>33</v>
      </c>
      <c r="B3" s="11" t="s">
        <v>2</v>
      </c>
      <c r="C3" s="12"/>
      <c r="D3" s="37">
        <v>2</v>
      </c>
      <c r="E3" s="12" t="s">
        <v>2</v>
      </c>
      <c r="F3" s="39" t="s">
        <v>45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3"/>
    </row>
    <row r="4" spans="1:254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3"/>
    </row>
    <row r="5" spans="1:254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3"/>
    </row>
    <row r="6" spans="1:254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6"/>
    </row>
    <row r="7" spans="1:254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10"/>
    </row>
    <row r="8" spans="1:254" ht="12.75">
      <c r="A8" s="2" t="s">
        <v>0</v>
      </c>
      <c r="B8" s="11" t="s">
        <v>3</v>
      </c>
      <c r="C8" s="12"/>
      <c r="D8" s="18">
        <f>+PI()*POWER(D3,2)/4</f>
        <v>3.141592653589793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3"/>
    </row>
    <row r="9" spans="1:254" ht="12.75">
      <c r="A9" s="2" t="s">
        <v>49</v>
      </c>
      <c r="B9" s="11" t="s">
        <v>2</v>
      </c>
      <c r="C9" s="12"/>
      <c r="D9" s="18">
        <f>+PI()*D3</f>
        <v>6.283185307179586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81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3"/>
    </row>
    <row r="10" spans="1:254" ht="12.75">
      <c r="A10" s="3" t="s">
        <v>36</v>
      </c>
      <c r="B10" s="14" t="s">
        <v>32</v>
      </c>
      <c r="C10" s="15"/>
      <c r="D10" s="19">
        <f>0.623*D3*(LOG(D3/D4)+4.68)*POWER(D5,2)</f>
        <v>5.335446749194641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6"/>
    </row>
    <row r="11" spans="1:254" ht="12.75">
      <c r="A11" s="4" t="s">
        <v>10</v>
      </c>
      <c r="B11" s="5"/>
      <c r="IT11" s="13"/>
    </row>
    <row r="12" spans="1:254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10"/>
    </row>
    <row r="13" spans="1:254" ht="13.5" thickBot="1">
      <c r="A13" s="2" t="s">
        <v>11</v>
      </c>
      <c r="B13" s="11"/>
      <c r="C13" s="178" t="s">
        <v>72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9"/>
    </row>
    <row r="14" spans="1:254" ht="13.5" thickBot="1">
      <c r="A14" s="3" t="s">
        <v>22</v>
      </c>
      <c r="B14" s="14" t="s">
        <v>23</v>
      </c>
      <c r="C14" s="41">
        <v>3.5</v>
      </c>
      <c r="D14" s="65">
        <f aca="true" t="shared" si="0" ref="D14:AH14">+E14-((E22*POWER(10,-3))/2)</f>
        <v>3.5910227246568693</v>
      </c>
      <c r="E14" s="65">
        <f t="shared" si="0"/>
        <v>3.591844652681214</v>
      </c>
      <c r="F14" s="65">
        <f t="shared" si="0"/>
        <v>3.592666826047166</v>
      </c>
      <c r="G14" s="65">
        <f t="shared" si="0"/>
        <v>3.5934892449384797</v>
      </c>
      <c r="H14" s="65">
        <f t="shared" si="0"/>
        <v>3.59431190953912</v>
      </c>
      <c r="I14" s="65">
        <f t="shared" si="0"/>
        <v>3.5951348200332633</v>
      </c>
      <c r="J14" s="65">
        <f t="shared" si="0"/>
        <v>3.5959579766052987</v>
      </c>
      <c r="K14" s="65">
        <f t="shared" si="0"/>
        <v>3.5967813794398262</v>
      </c>
      <c r="L14" s="65">
        <f t="shared" si="0"/>
        <v>3.597605028721659</v>
      </c>
      <c r="M14" s="65">
        <f t="shared" si="0"/>
        <v>3.598428924635823</v>
      </c>
      <c r="N14" s="65">
        <f t="shared" si="0"/>
        <v>3.5992530673675573</v>
      </c>
      <c r="O14" s="65">
        <f t="shared" si="0"/>
        <v>3.6000774571023135</v>
      </c>
      <c r="P14" s="65">
        <f t="shared" si="0"/>
        <v>3.6009020940257574</v>
      </c>
      <c r="Q14" s="65">
        <f t="shared" si="0"/>
        <v>3.601726978323769</v>
      </c>
      <c r="R14" s="65">
        <f t="shared" si="0"/>
        <v>3.602552110182442</v>
      </c>
      <c r="S14" s="65">
        <f t="shared" si="0"/>
        <v>3.6033774897880857</v>
      </c>
      <c r="T14" s="65">
        <f t="shared" si="0"/>
        <v>3.604203117327223</v>
      </c>
      <c r="U14" s="65">
        <f t="shared" si="0"/>
        <v>3.605028992986593</v>
      </c>
      <c r="V14" s="65">
        <f t="shared" si="0"/>
        <v>3.6058551169531494</v>
      </c>
      <c r="W14" s="65">
        <f t="shared" si="0"/>
        <v>3.606681489414063</v>
      </c>
      <c r="X14" s="65">
        <f t="shared" si="0"/>
        <v>3.60750811055672</v>
      </c>
      <c r="Y14" s="65">
        <f t="shared" si="0"/>
        <v>3.6083349805687224</v>
      </c>
      <c r="Z14" s="65">
        <f t="shared" si="0"/>
        <v>3.60916209963789</v>
      </c>
      <c r="AA14" s="65">
        <f t="shared" si="0"/>
        <v>3.6099894679522593</v>
      </c>
      <c r="AB14" s="65">
        <f t="shared" si="0"/>
        <v>3.6108170857000847</v>
      </c>
      <c r="AC14" s="65">
        <f t="shared" si="0"/>
        <v>3.611644953069838</v>
      </c>
      <c r="AD14" s="65">
        <f t="shared" si="0"/>
        <v>3.612473070250208</v>
      </c>
      <c r="AE14" s="65">
        <f t="shared" si="0"/>
        <v>3.613301437430103</v>
      </c>
      <c r="AF14" s="65">
        <f t="shared" si="0"/>
        <v>3.614130054798651</v>
      </c>
      <c r="AG14" s="65">
        <f t="shared" si="0"/>
        <v>3.6149589225451964</v>
      </c>
      <c r="AH14" s="65">
        <f t="shared" si="0"/>
        <v>3.6157880408593046</v>
      </c>
      <c r="AI14" s="65">
        <f aca="true" t="shared" si="1" ref="AI14:BN14">+AJ14-((AJ22*POWER(10,-3))/2)</f>
        <v>3.6166174099307606</v>
      </c>
      <c r="AJ14" s="65">
        <f t="shared" si="1"/>
        <v>3.617447029949569</v>
      </c>
      <c r="AK14" s="65">
        <f t="shared" si="1"/>
        <v>3.6182769011059546</v>
      </c>
      <c r="AL14" s="65">
        <f t="shared" si="1"/>
        <v>3.619107023590363</v>
      </c>
      <c r="AM14" s="65">
        <f t="shared" si="1"/>
        <v>3.619937397593461</v>
      </c>
      <c r="AN14" s="65">
        <f t="shared" si="1"/>
        <v>3.620768023306136</v>
      </c>
      <c r="AO14" s="65">
        <f t="shared" si="1"/>
        <v>3.6215989009194973</v>
      </c>
      <c r="AP14" s="65">
        <f t="shared" si="1"/>
        <v>3.6224300306248765</v>
      </c>
      <c r="AQ14" s="65">
        <f t="shared" si="1"/>
        <v>3.623261412613826</v>
      </c>
      <c r="AR14" s="65">
        <f t="shared" si="1"/>
        <v>3.6240930470781225</v>
      </c>
      <c r="AS14" s="65">
        <f t="shared" si="1"/>
        <v>3.6249249342097647</v>
      </c>
      <c r="AT14" s="65">
        <f t="shared" si="1"/>
        <v>3.6257570742009744</v>
      </c>
      <c r="AU14" s="65">
        <f t="shared" si="1"/>
        <v>3.626589467244197</v>
      </c>
      <c r="AV14" s="65">
        <f t="shared" si="1"/>
        <v>3.6274221135321025</v>
      </c>
      <c r="AW14" s="65">
        <f t="shared" si="1"/>
        <v>3.628255013257584</v>
      </c>
      <c r="AX14" s="65">
        <f t="shared" si="1"/>
        <v>3.6290881666137595</v>
      </c>
      <c r="AY14" s="65">
        <f t="shared" si="1"/>
        <v>3.629921573793972</v>
      </c>
      <c r="AZ14" s="65">
        <f t="shared" si="1"/>
        <v>3.630755234991789</v>
      </c>
      <c r="BA14" s="65">
        <f t="shared" si="1"/>
        <v>3.6315891504010045</v>
      </c>
      <c r="BB14" s="65">
        <f t="shared" si="1"/>
        <v>3.6324233202156377</v>
      </c>
      <c r="BC14" s="65">
        <f t="shared" si="1"/>
        <v>3.633257744629934</v>
      </c>
      <c r="BD14" s="65">
        <f t="shared" si="1"/>
        <v>3.634092423838366</v>
      </c>
      <c r="BE14" s="65">
        <f t="shared" si="1"/>
        <v>3.6349273580356316</v>
      </c>
      <c r="BF14" s="65">
        <f t="shared" si="1"/>
        <v>3.6357625474166575</v>
      </c>
      <c r="BG14" s="65">
        <f t="shared" si="1"/>
        <v>3.6365979921765965</v>
      </c>
      <c r="BH14" s="65">
        <f t="shared" si="1"/>
        <v>3.63743369251083</v>
      </c>
      <c r="BI14" s="65">
        <f t="shared" si="1"/>
        <v>3.6382696486149677</v>
      </c>
      <c r="BJ14" s="65">
        <f t="shared" si="1"/>
        <v>3.6391058606848476</v>
      </c>
      <c r="BK14" s="65">
        <f t="shared" si="1"/>
        <v>3.6399423289165362</v>
      </c>
      <c r="BL14" s="65">
        <f t="shared" si="1"/>
        <v>3.6407790535063294</v>
      </c>
      <c r="BM14" s="65">
        <f t="shared" si="1"/>
        <v>3.6416160346507525</v>
      </c>
      <c r="BN14" s="65">
        <f t="shared" si="1"/>
        <v>3.6424532725465606</v>
      </c>
      <c r="BO14" s="65">
        <f aca="true" t="shared" si="2" ref="BO14:BV14">+BP14-((BP22*POWER(10,-3))/2)</f>
        <v>3.6432907673907398</v>
      </c>
      <c r="BP14" s="65">
        <f t="shared" si="2"/>
        <v>3.6441285193805055</v>
      </c>
      <c r="BQ14" s="65">
        <f t="shared" si="2"/>
        <v>3.644966528713305</v>
      </c>
      <c r="BR14" s="65">
        <f t="shared" si="2"/>
        <v>3.6458047955868156</v>
      </c>
      <c r="BS14" s="65">
        <f t="shared" si="2"/>
        <v>3.6466433201989474</v>
      </c>
      <c r="BT14" s="65">
        <f t="shared" si="2"/>
        <v>3.647482102747842</v>
      </c>
      <c r="BU14" s="65">
        <f t="shared" si="2"/>
        <v>3.6483211434318723</v>
      </c>
      <c r="BV14" s="65">
        <f t="shared" si="2"/>
        <v>3.649160442449645</v>
      </c>
      <c r="BW14" s="65">
        <v>3.65</v>
      </c>
      <c r="BX14" s="65">
        <f>+BW14+((BW22*POWER(10,-3))/2)</f>
        <v>3.6508395575503547</v>
      </c>
      <c r="BY14" s="65">
        <f aca="true" t="shared" si="3" ref="BY14:EJ14">+BX14+((BX22*POWER(10,-3))/2)</f>
        <v>3.6516793737526347</v>
      </c>
      <c r="BZ14" s="65">
        <f t="shared" si="3"/>
        <v>3.6525194488059864</v>
      </c>
      <c r="CA14" s="65">
        <f t="shared" si="3"/>
        <v>3.6533597829097895</v>
      </c>
      <c r="CB14" s="65">
        <f t="shared" si="3"/>
        <v>3.6542003762636583</v>
      </c>
      <c r="CC14" s="65">
        <f t="shared" si="3"/>
        <v>3.6550412290674408</v>
      </c>
      <c r="CD14" s="65">
        <f t="shared" si="3"/>
        <v>3.6558823415212203</v>
      </c>
      <c r="CE14" s="65">
        <f t="shared" si="3"/>
        <v>3.6567237138253144</v>
      </c>
      <c r="CF14" s="65">
        <f t="shared" si="3"/>
        <v>3.6575653461802764</v>
      </c>
      <c r="CG14" s="65">
        <f t="shared" si="3"/>
        <v>3.658407238786895</v>
      </c>
      <c r="CH14" s="65">
        <f t="shared" si="3"/>
        <v>3.659249391846196</v>
      </c>
      <c r="CI14" s="65">
        <f t="shared" si="3"/>
        <v>3.66009180555944</v>
      </c>
      <c r="CJ14" s="65">
        <f t="shared" si="3"/>
        <v>3.660934480128126</v>
      </c>
      <c r="CK14" s="65">
        <f t="shared" si="3"/>
        <v>3.6617774157539884</v>
      </c>
      <c r="CL14" s="65">
        <f t="shared" si="3"/>
        <v>3.662620612639001</v>
      </c>
      <c r="CM14" s="65">
        <f t="shared" si="3"/>
        <v>3.6634640709853734</v>
      </c>
      <c r="CN14" s="65">
        <f t="shared" si="3"/>
        <v>3.664307790995555</v>
      </c>
      <c r="CO14" s="65">
        <f t="shared" si="3"/>
        <v>3.6651517728722323</v>
      </c>
      <c r="CP14" s="65">
        <f t="shared" si="3"/>
        <v>3.665996016818332</v>
      </c>
      <c r="CQ14" s="65">
        <f t="shared" si="3"/>
        <v>3.666840523037019</v>
      </c>
      <c r="CR14" s="65">
        <f t="shared" si="3"/>
        <v>3.6676852917316993</v>
      </c>
      <c r="CS14" s="65">
        <f t="shared" si="3"/>
        <v>3.6685303231060167</v>
      </c>
      <c r="CT14" s="65">
        <f t="shared" si="3"/>
        <v>3.6693756173638565</v>
      </c>
      <c r="CU14" s="65">
        <f t="shared" si="3"/>
        <v>3.670221174709345</v>
      </c>
      <c r="CV14" s="65">
        <f t="shared" si="3"/>
        <v>3.6710669953468487</v>
      </c>
      <c r="CW14" s="65">
        <f t="shared" si="3"/>
        <v>3.671913079480976</v>
      </c>
      <c r="CX14" s="65">
        <f t="shared" si="3"/>
        <v>3.6727594273165765</v>
      </c>
      <c r="CY14" s="65">
        <f t="shared" si="3"/>
        <v>3.6736060390587424</v>
      </c>
      <c r="CZ14" s="65">
        <f t="shared" si="3"/>
        <v>3.6744529149128082</v>
      </c>
      <c r="DA14" s="65">
        <f t="shared" si="3"/>
        <v>3.6753000550843518</v>
      </c>
      <c r="DB14" s="65">
        <f t="shared" si="3"/>
        <v>3.6761474597791928</v>
      </c>
      <c r="DC14" s="65">
        <f t="shared" si="3"/>
        <v>3.6769951292033958</v>
      </c>
      <c r="DD14" s="65">
        <f t="shared" si="3"/>
        <v>3.6778430635632686</v>
      </c>
      <c r="DE14" s="65">
        <f t="shared" si="3"/>
        <v>3.6786912630653634</v>
      </c>
      <c r="DF14" s="65">
        <f t="shared" si="3"/>
        <v>3.679539727916477</v>
      </c>
      <c r="DG14" s="65">
        <f t="shared" si="3"/>
        <v>3.6803884583236512</v>
      </c>
      <c r="DH14" s="65">
        <f t="shared" si="3"/>
        <v>3.6812374544941733</v>
      </c>
      <c r="DI14" s="65">
        <f t="shared" si="3"/>
        <v>3.682086716635576</v>
      </c>
      <c r="DJ14" s="65">
        <f t="shared" si="3"/>
        <v>3.682936244955639</v>
      </c>
      <c r="DK14" s="65">
        <f t="shared" si="3"/>
        <v>3.6837860396623876</v>
      </c>
      <c r="DL14" s="65">
        <f t="shared" si="3"/>
        <v>3.684636100964094</v>
      </c>
      <c r="DM14" s="65">
        <f t="shared" si="3"/>
        <v>3.6854864290692784</v>
      </c>
      <c r="DN14" s="65">
        <f t="shared" si="3"/>
        <v>3.6863370241867073</v>
      </c>
      <c r="DO14" s="65">
        <f t="shared" si="3"/>
        <v>3.687187886525396</v>
      </c>
      <c r="DP14" s="65">
        <f t="shared" si="3"/>
        <v>3.688039016294608</v>
      </c>
      <c r="DQ14" s="65">
        <f t="shared" si="3"/>
        <v>3.688890413703856</v>
      </c>
      <c r="DR14" s="65">
        <f t="shared" si="3"/>
        <v>3.6897420789629005</v>
      </c>
      <c r="DS14" s="65">
        <f t="shared" si="3"/>
        <v>3.6905940122817524</v>
      </c>
      <c r="DT14" s="65">
        <f t="shared" si="3"/>
        <v>3.6914462138706727</v>
      </c>
      <c r="DU14" s="65">
        <f t="shared" si="3"/>
        <v>3.6922986839401717</v>
      </c>
      <c r="DV14" s="65">
        <f t="shared" si="3"/>
        <v>3.693151422701011</v>
      </c>
      <c r="DW14" s="65">
        <f t="shared" si="3"/>
        <v>3.6940044303642026</v>
      </c>
      <c r="DX14" s="65">
        <f t="shared" si="3"/>
        <v>3.69485770714101</v>
      </c>
      <c r="DY14" s="65">
        <f t="shared" si="3"/>
        <v>3.6957112532429486</v>
      </c>
      <c r="DZ14" s="65">
        <f t="shared" si="3"/>
        <v>3.696565068881786</v>
      </c>
      <c r="EA14" s="65">
        <f t="shared" si="3"/>
        <v>3.697419154269542</v>
      </c>
      <c r="EB14" s="65">
        <f t="shared" si="3"/>
        <v>3.698273509618489</v>
      </c>
      <c r="EC14" s="65">
        <f t="shared" si="3"/>
        <v>3.6991281351411534</v>
      </c>
      <c r="ED14" s="65">
        <f t="shared" si="3"/>
        <v>3.6999830310503143</v>
      </c>
      <c r="EE14" s="65">
        <f t="shared" si="3"/>
        <v>3.7008381975590057</v>
      </c>
      <c r="EF14" s="65">
        <f t="shared" si="3"/>
        <v>3.7016936348805154</v>
      </c>
      <c r="EG14" s="65">
        <f t="shared" si="3"/>
        <v>3.702549343228386</v>
      </c>
      <c r="EH14" s="65">
        <f t="shared" si="3"/>
        <v>3.7034053228164154</v>
      </c>
      <c r="EI14" s="65">
        <f t="shared" si="3"/>
        <v>3.704261573858657</v>
      </c>
      <c r="EJ14" s="65">
        <f t="shared" si="3"/>
        <v>3.7051180965694197</v>
      </c>
      <c r="EK14" s="65">
        <f aca="true" t="shared" si="4" ref="EK14:GV14">+EJ14+((EJ22*POWER(10,-3))/2)</f>
        <v>3.7059748911632693</v>
      </c>
      <c r="EL14" s="65">
        <f t="shared" si="4"/>
        <v>3.7068319578550284</v>
      </c>
      <c r="EM14" s="65">
        <f t="shared" si="4"/>
        <v>3.707689296859776</v>
      </c>
      <c r="EN14" s="65">
        <f t="shared" si="4"/>
        <v>3.7085469083928495</v>
      </c>
      <c r="EO14" s="65">
        <f t="shared" si="4"/>
        <v>3.709404792669843</v>
      </c>
      <c r="EP14" s="65">
        <f t="shared" si="4"/>
        <v>3.7102629499066095</v>
      </c>
      <c r="EQ14" s="65">
        <f t="shared" si="4"/>
        <v>3.711121380319261</v>
      </c>
      <c r="ER14" s="65">
        <f t="shared" si="4"/>
        <v>3.7119800841241677</v>
      </c>
      <c r="ES14" s="65">
        <f t="shared" si="4"/>
        <v>3.7128390615379603</v>
      </c>
      <c r="ET14" s="65">
        <f t="shared" si="4"/>
        <v>3.7136983127775283</v>
      </c>
      <c r="EU14" s="65">
        <f t="shared" si="4"/>
        <v>3.7145578380600215</v>
      </c>
      <c r="EV14" s="65">
        <f t="shared" si="4"/>
        <v>3.715417637602851</v>
      </c>
      <c r="EW14" s="65">
        <f t="shared" si="4"/>
        <v>3.7162777116236887</v>
      </c>
      <c r="EX14" s="65">
        <f t="shared" si="4"/>
        <v>3.7171380603404676</v>
      </c>
      <c r="EY14" s="65">
        <f t="shared" si="4"/>
        <v>3.7179986839713823</v>
      </c>
      <c r="EZ14" s="65">
        <f t="shared" si="4"/>
        <v>3.7188595827348903</v>
      </c>
      <c r="FA14" s="65">
        <f t="shared" si="4"/>
        <v>3.719720756849711</v>
      </c>
      <c r="FB14" s="65">
        <f t="shared" si="4"/>
        <v>3.7205822065348277</v>
      </c>
      <c r="FC14" s="65">
        <f t="shared" si="4"/>
        <v>3.7214439320094863</v>
      </c>
      <c r="FD14" s="65">
        <f t="shared" si="4"/>
        <v>3.7223059334931965</v>
      </c>
      <c r="FE14" s="65">
        <f t="shared" si="4"/>
        <v>3.7231682112057327</v>
      </c>
      <c r="FF14" s="65">
        <f t="shared" si="4"/>
        <v>3.724030765367133</v>
      </c>
      <c r="FG14" s="65">
        <f t="shared" si="4"/>
        <v>3.724893596197702</v>
      </c>
      <c r="FH14" s="65">
        <f t="shared" si="4"/>
        <v>3.725756703918009</v>
      </c>
      <c r="FI14" s="65">
        <f t="shared" si="4"/>
        <v>3.726620088748888</v>
      </c>
      <c r="FJ14" s="65">
        <f t="shared" si="4"/>
        <v>3.7274837509114405</v>
      </c>
      <c r="FK14" s="65">
        <f t="shared" si="4"/>
        <v>3.7283476906270345</v>
      </c>
      <c r="FL14" s="65">
        <f t="shared" si="4"/>
        <v>3.729211908117305</v>
      </c>
      <c r="FM14" s="65">
        <f t="shared" si="4"/>
        <v>3.7300764036041545</v>
      </c>
      <c r="FN14" s="65">
        <f t="shared" si="4"/>
        <v>3.7309411773097527</v>
      </c>
      <c r="FO14" s="65">
        <f t="shared" si="4"/>
        <v>3.731806229456538</v>
      </c>
      <c r="FP14" s="65">
        <f t="shared" si="4"/>
        <v>3.732671560267218</v>
      </c>
      <c r="FQ14" s="65">
        <f t="shared" si="4"/>
        <v>3.733537169964768</v>
      </c>
      <c r="FR14" s="65">
        <f t="shared" si="4"/>
        <v>3.734403058772435</v>
      </c>
      <c r="FS14" s="65">
        <f t="shared" si="4"/>
        <v>3.7352692269137333</v>
      </c>
      <c r="FT14" s="65">
        <f t="shared" si="4"/>
        <v>3.7361356746124494</v>
      </c>
      <c r="FU14" s="65">
        <f t="shared" si="4"/>
        <v>3.7370024020926396</v>
      </c>
      <c r="FV14" s="65">
        <f t="shared" si="4"/>
        <v>3.737869409578632</v>
      </c>
      <c r="FW14" s="65">
        <f t="shared" si="4"/>
        <v>3.7387366972950256</v>
      </c>
      <c r="FX14" s="65">
        <f t="shared" si="4"/>
        <v>3.739604265466692</v>
      </c>
      <c r="FY14" s="65">
        <f t="shared" si="4"/>
        <v>3.7404721143187754</v>
      </c>
      <c r="FZ14" s="65">
        <f t="shared" si="4"/>
        <v>3.7413402440766914</v>
      </c>
      <c r="GA14" s="65">
        <f t="shared" si="4"/>
        <v>3.7422086549661304</v>
      </c>
      <c r="GB14" s="65">
        <f t="shared" si="4"/>
        <v>3.7430773472130556</v>
      </c>
      <c r="GC14" s="65">
        <f t="shared" si="4"/>
        <v>3.7439463210437047</v>
      </c>
      <c r="GD14" s="65">
        <f t="shared" si="4"/>
        <v>3.7448155766845894</v>
      </c>
      <c r="GE14" s="65">
        <f t="shared" si="4"/>
        <v>3.745685114362497</v>
      </c>
      <c r="GF14" s="65">
        <f t="shared" si="4"/>
        <v>3.74655493430449</v>
      </c>
      <c r="GG14" s="65">
        <f t="shared" si="4"/>
        <v>3.747425036737906</v>
      </c>
      <c r="GH14" s="65">
        <f t="shared" si="4"/>
        <v>3.748295421890359</v>
      </c>
      <c r="GI14" s="65">
        <f t="shared" si="4"/>
        <v>3.74916608998974</v>
      </c>
      <c r="GJ14" s="65">
        <f t="shared" si="4"/>
        <v>3.750037041264217</v>
      </c>
      <c r="GK14" s="65">
        <f t="shared" si="4"/>
        <v>3.750908275942236</v>
      </c>
      <c r="GL14" s="65">
        <f t="shared" si="4"/>
        <v>3.7517797942525197</v>
      </c>
      <c r="GM14" s="65">
        <f t="shared" si="4"/>
        <v>3.7526515964240694</v>
      </c>
      <c r="GN14" s="65">
        <f t="shared" si="4"/>
        <v>3.7535236826861658</v>
      </c>
      <c r="GO14" s="65">
        <f t="shared" si="4"/>
        <v>3.7543960532683682</v>
      </c>
      <c r="GP14" s="65">
        <f t="shared" si="4"/>
        <v>3.755268708400516</v>
      </c>
      <c r="GQ14" s="65">
        <f t="shared" si="4"/>
        <v>3.7561416483127283</v>
      </c>
      <c r="GR14" s="65">
        <f t="shared" si="4"/>
        <v>3.7570148732354047</v>
      </c>
      <c r="GS14" s="65">
        <f t="shared" si="4"/>
        <v>3.757888383399226</v>
      </c>
      <c r="GT14" s="65">
        <f t="shared" si="4"/>
        <v>3.758762179035154</v>
      </c>
      <c r="GU14" s="65">
        <f t="shared" si="4"/>
        <v>3.7596362603744327</v>
      </c>
      <c r="GV14" s="65">
        <f t="shared" si="4"/>
        <v>3.760510627648588</v>
      </c>
      <c r="GW14" s="65">
        <f aca="true" t="shared" si="5" ref="GW14:IC14">+GV14+((GV22*POWER(10,-3))/2)</f>
        <v>3.7613852810894275</v>
      </c>
      <c r="GX14" s="65">
        <f t="shared" si="5"/>
        <v>3.762260220929044</v>
      </c>
      <c r="GY14" s="65">
        <f t="shared" si="5"/>
        <v>3.7631354473998124</v>
      </c>
      <c r="GZ14" s="65">
        <f t="shared" si="5"/>
        <v>3.764010960734392</v>
      </c>
      <c r="HA14" s="65">
        <f t="shared" si="5"/>
        <v>3.764886761165726</v>
      </c>
      <c r="HB14" s="65">
        <f t="shared" si="5"/>
        <v>3.765762848927044</v>
      </c>
      <c r="HC14" s="65">
        <f t="shared" si="5"/>
        <v>3.7666392242518585</v>
      </c>
      <c r="HD14" s="65">
        <f t="shared" si="5"/>
        <v>3.76751588737397</v>
      </c>
      <c r="HE14" s="65">
        <f t="shared" si="5"/>
        <v>3.768392838527463</v>
      </c>
      <c r="HF14" s="65">
        <f t="shared" si="5"/>
        <v>3.769270077946711</v>
      </c>
      <c r="HG14" s="65">
        <f t="shared" si="5"/>
        <v>3.7701476058663728</v>
      </c>
      <c r="HH14" s="65">
        <f t="shared" si="5"/>
        <v>3.771025422521395</v>
      </c>
      <c r="HI14" s="65">
        <f t="shared" si="5"/>
        <v>3.7719035281470132</v>
      </c>
      <c r="HJ14" s="65">
        <f t="shared" si="5"/>
        <v>3.7727819229787505</v>
      </c>
      <c r="HK14" s="65">
        <f t="shared" si="5"/>
        <v>3.7736606072524186</v>
      </c>
      <c r="HL14" s="65">
        <f t="shared" si="5"/>
        <v>3.7745395812041194</v>
      </c>
      <c r="HM14" s="65">
        <f t="shared" si="5"/>
        <v>3.7754188450702437</v>
      </c>
      <c r="HN14" s="65">
        <f t="shared" si="5"/>
        <v>3.7762983990874734</v>
      </c>
      <c r="HO14" s="65">
        <f t="shared" si="5"/>
        <v>3.7771782434927803</v>
      </c>
      <c r="HP14" s="65">
        <f t="shared" si="5"/>
        <v>3.778058378523428</v>
      </c>
      <c r="HQ14" s="65">
        <f t="shared" si="5"/>
        <v>3.7789388044169705</v>
      </c>
      <c r="HR14" s="65">
        <f t="shared" si="5"/>
        <v>3.7798195214112553</v>
      </c>
      <c r="HS14" s="65">
        <f t="shared" si="5"/>
        <v>3.7807005297444216</v>
      </c>
      <c r="HT14" s="65">
        <f t="shared" si="5"/>
        <v>3.7815818296549013</v>
      </c>
      <c r="HU14" s="65">
        <f t="shared" si="5"/>
        <v>3.7824634213814203</v>
      </c>
      <c r="HV14" s="65">
        <f t="shared" si="5"/>
        <v>3.783345305162998</v>
      </c>
      <c r="HW14" s="65">
        <f t="shared" si="5"/>
        <v>3.7842274812389483</v>
      </c>
      <c r="HX14" s="65">
        <f t="shared" si="5"/>
        <v>3.7851099498488794</v>
      </c>
      <c r="HY14" s="65">
        <f t="shared" si="5"/>
        <v>3.7859927112326957</v>
      </c>
      <c r="HZ14" s="65">
        <f t="shared" si="5"/>
        <v>3.7868757656305965</v>
      </c>
      <c r="IA14" s="65">
        <f t="shared" si="5"/>
        <v>3.787759113283077</v>
      </c>
      <c r="IB14" s="65">
        <f t="shared" si="5"/>
        <v>3.78864275443093</v>
      </c>
      <c r="IC14" s="65">
        <f t="shared" si="5"/>
        <v>3.789526689315245</v>
      </c>
      <c r="ID14" s="65">
        <f aca="true" t="shared" si="6" ref="ID14:IS14">+IC14+((IC22*POWER(10,-3))/2)</f>
        <v>3.7904109181774084</v>
      </c>
      <c r="IE14" s="65">
        <f t="shared" si="6"/>
        <v>3.7912954412591056</v>
      </c>
      <c r="IF14" s="65">
        <f t="shared" si="6"/>
        <v>3.7921802588023197</v>
      </c>
      <c r="IG14" s="65">
        <f t="shared" si="6"/>
        <v>3.7930653710493334</v>
      </c>
      <c r="IH14" s="65">
        <f t="shared" si="6"/>
        <v>3.7939507782427286</v>
      </c>
      <c r="II14" s="65">
        <f t="shared" si="6"/>
        <v>3.7948364806253867</v>
      </c>
      <c r="IJ14" s="65">
        <f t="shared" si="6"/>
        <v>3.79572247844049</v>
      </c>
      <c r="IK14" s="65">
        <f t="shared" si="6"/>
        <v>3.7966087719315214</v>
      </c>
      <c r="IL14" s="65">
        <f t="shared" si="6"/>
        <v>3.797495361342265</v>
      </c>
      <c r="IM14" s="65">
        <f t="shared" si="6"/>
        <v>3.798382246916807</v>
      </c>
      <c r="IN14" s="65">
        <f t="shared" si="6"/>
        <v>3.7992694288995357</v>
      </c>
      <c r="IO14" s="65">
        <f t="shared" si="6"/>
        <v>3.8001569075351416</v>
      </c>
      <c r="IP14" s="65">
        <f t="shared" si="6"/>
        <v>3.8010446830686195</v>
      </c>
      <c r="IQ14" s="65">
        <f t="shared" si="6"/>
        <v>3.801932755745267</v>
      </c>
      <c r="IR14" s="65">
        <f t="shared" si="6"/>
        <v>3.8028211258106865</v>
      </c>
      <c r="IS14" s="65">
        <f t="shared" si="6"/>
        <v>3.8037097935107846</v>
      </c>
      <c r="IT14" s="42">
        <f>+IS14+((IS22*POWER(10,-3))/2)</f>
        <v>3.804598759091773</v>
      </c>
    </row>
    <row r="15" spans="1:254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83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10"/>
    </row>
    <row r="16" spans="1:254" ht="12.75">
      <c r="A16" s="2" t="s">
        <v>47</v>
      </c>
      <c r="B16" s="20"/>
      <c r="C16" s="18">
        <f aca="true" t="shared" si="7" ref="C16:AH16">+$D$9*C14/300</f>
        <v>0.07330382858376185</v>
      </c>
      <c r="D16" s="18">
        <f t="shared" si="7"/>
        <v>0.07521020407104016</v>
      </c>
      <c r="E16" s="18">
        <f t="shared" si="7"/>
        <v>0.07522741849132722</v>
      </c>
      <c r="F16" s="18">
        <f t="shared" si="7"/>
        <v>0.07524463805003691</v>
      </c>
      <c r="G16" s="18">
        <f t="shared" si="7"/>
        <v>0.07526186275101775</v>
      </c>
      <c r="H16" s="18">
        <f t="shared" si="7"/>
        <v>0.07527909259812267</v>
      </c>
      <c r="I16" s="18">
        <f t="shared" si="7"/>
        <v>0.07529632759520909</v>
      </c>
      <c r="J16" s="18">
        <f t="shared" si="7"/>
        <v>0.07531356774613882</v>
      </c>
      <c r="K16" s="18">
        <f t="shared" si="7"/>
        <v>0.07533081305477814</v>
      </c>
      <c r="L16" s="18">
        <f t="shared" si="7"/>
        <v>0.07534806352499773</v>
      </c>
      <c r="M16" s="18">
        <f t="shared" si="7"/>
        <v>0.07536531916067281</v>
      </c>
      <c r="N16" s="18">
        <f t="shared" si="7"/>
        <v>0.07538257996568298</v>
      </c>
      <c r="O16" s="18">
        <f t="shared" si="7"/>
        <v>0.07539984594391234</v>
      </c>
      <c r="P16" s="18">
        <f t="shared" si="7"/>
        <v>0.07541711709924948</v>
      </c>
      <c r="Q16" s="18">
        <f t="shared" si="7"/>
        <v>0.07543439343558744</v>
      </c>
      <c r="R16" s="18">
        <f t="shared" si="7"/>
        <v>0.07545167495682378</v>
      </c>
      <c r="S16" s="18">
        <f t="shared" si="7"/>
        <v>0.07546896166686054</v>
      </c>
      <c r="T16" s="18">
        <f t="shared" si="7"/>
        <v>0.07548625356960424</v>
      </c>
      <c r="U16" s="18">
        <f t="shared" si="7"/>
        <v>0.07550355066896593</v>
      </c>
      <c r="V16" s="18">
        <f t="shared" si="7"/>
        <v>0.07552085296886119</v>
      </c>
      <c r="W16" s="18">
        <f t="shared" si="7"/>
        <v>0.07553816047321009</v>
      </c>
      <c r="X16" s="18">
        <f t="shared" si="7"/>
        <v>0.07555547318593725</v>
      </c>
      <c r="Y16" s="18">
        <f t="shared" si="7"/>
        <v>0.07557279111097179</v>
      </c>
      <c r="Z16" s="18">
        <f t="shared" si="7"/>
        <v>0.07559011425224739</v>
      </c>
      <c r="AA16" s="18">
        <f t="shared" si="7"/>
        <v>0.0756074426137023</v>
      </c>
      <c r="AB16" s="18">
        <f t="shared" si="7"/>
        <v>0.07562477619927929</v>
      </c>
      <c r="AC16" s="18">
        <f t="shared" si="7"/>
        <v>0.0756421150129257</v>
      </c>
      <c r="AD16" s="18">
        <f t="shared" si="7"/>
        <v>0.07565945905859345</v>
      </c>
      <c r="AE16" s="18">
        <f t="shared" si="7"/>
        <v>0.07567680834023902</v>
      </c>
      <c r="AF16" s="18">
        <f t="shared" si="7"/>
        <v>0.07569416286182346</v>
      </c>
      <c r="AG16" s="18">
        <f t="shared" si="7"/>
        <v>0.07571152262731241</v>
      </c>
      <c r="AH16" s="18">
        <f t="shared" si="7"/>
        <v>0.07572888764067615</v>
      </c>
      <c r="AI16" s="18">
        <f aca="true" t="shared" si="8" ref="AI16:BN16">+$D$9*AI14/300</f>
        <v>0.07574625790588949</v>
      </c>
      <c r="AJ16" s="18">
        <f t="shared" si="8"/>
        <v>0.07576363342693188</v>
      </c>
      <c r="AK16" s="18">
        <f t="shared" si="8"/>
        <v>0.0757810142077874</v>
      </c>
      <c r="AL16" s="18">
        <f t="shared" si="8"/>
        <v>0.0757984002524447</v>
      </c>
      <c r="AM16" s="18">
        <f t="shared" si="8"/>
        <v>0.07581579156489715</v>
      </c>
      <c r="AN16" s="18">
        <f t="shared" si="8"/>
        <v>0.07583318814914262</v>
      </c>
      <c r="AO16" s="18">
        <f t="shared" si="8"/>
        <v>0.07585059000918375</v>
      </c>
      <c r="AP16" s="18">
        <f t="shared" si="8"/>
        <v>0.07586799714902774</v>
      </c>
      <c r="AQ16" s="18">
        <f t="shared" si="8"/>
        <v>0.07588540957268648</v>
      </c>
      <c r="AR16" s="18">
        <f t="shared" si="8"/>
        <v>0.07590282728417652</v>
      </c>
      <c r="AS16" s="18">
        <f t="shared" si="8"/>
        <v>0.07592025028751907</v>
      </c>
      <c r="AT16" s="18">
        <f t="shared" si="8"/>
        <v>0.07593767858674003</v>
      </c>
      <c r="AU16" s="18">
        <f t="shared" si="8"/>
        <v>0.07595511218586995</v>
      </c>
      <c r="AV16" s="18">
        <f t="shared" si="8"/>
        <v>0.07597255108894409</v>
      </c>
      <c r="AW16" s="18">
        <f t="shared" si="8"/>
        <v>0.07598999530000242</v>
      </c>
      <c r="AX16" s="18">
        <f t="shared" si="8"/>
        <v>0.07600744482308959</v>
      </c>
      <c r="AY16" s="18">
        <f t="shared" si="8"/>
        <v>0.07602489966225495</v>
      </c>
      <c r="AZ16" s="18">
        <f t="shared" si="8"/>
        <v>0.07604235982155258</v>
      </c>
      <c r="BA16" s="18">
        <f t="shared" si="8"/>
        <v>0.0760598253050413</v>
      </c>
      <c r="BB16" s="18">
        <f t="shared" si="8"/>
        <v>0.07607729611678461</v>
      </c>
      <c r="BC16" s="18">
        <f t="shared" si="8"/>
        <v>0.0760947722608508</v>
      </c>
      <c r="BD16" s="18">
        <f t="shared" si="8"/>
        <v>0.0761122537413129</v>
      </c>
      <c r="BE16" s="18">
        <f t="shared" si="8"/>
        <v>0.07612974056224864</v>
      </c>
      <c r="BF16" s="18">
        <f t="shared" si="8"/>
        <v>0.07614723272774054</v>
      </c>
      <c r="BG16" s="18">
        <f t="shared" si="8"/>
        <v>0.07616473024187592</v>
      </c>
      <c r="BH16" s="18">
        <f t="shared" si="8"/>
        <v>0.07618223310874679</v>
      </c>
      <c r="BI16" s="18">
        <f t="shared" si="8"/>
        <v>0.07619974133245</v>
      </c>
      <c r="BJ16" s="18">
        <f t="shared" si="8"/>
        <v>0.07621725491708718</v>
      </c>
      <c r="BK16" s="18">
        <f t="shared" si="8"/>
        <v>0.07623477386676475</v>
      </c>
      <c r="BL16" s="18">
        <f t="shared" si="8"/>
        <v>0.0762522981855939</v>
      </c>
      <c r="BM16" s="18">
        <f t="shared" si="8"/>
        <v>0.07626982787769064</v>
      </c>
      <c r="BN16" s="18">
        <f t="shared" si="8"/>
        <v>0.07628736294717584</v>
      </c>
      <c r="BO16" s="18">
        <f aca="true" t="shared" si="9" ref="BO16:BW16">+$D$9*BO14/300</f>
        <v>0.07630490339817511</v>
      </c>
      <c r="BP16" s="18">
        <f t="shared" si="9"/>
        <v>0.07632244923481898</v>
      </c>
      <c r="BQ16" s="18">
        <f t="shared" si="9"/>
        <v>0.07634000046124272</v>
      </c>
      <c r="BR16" s="18">
        <f t="shared" si="9"/>
        <v>0.07635755708158651</v>
      </c>
      <c r="BS16" s="18">
        <f t="shared" si="9"/>
        <v>0.07637511909999536</v>
      </c>
      <c r="BT16" s="18">
        <f t="shared" si="9"/>
        <v>0.07639268652061913</v>
      </c>
      <c r="BU16" s="18">
        <f t="shared" si="9"/>
        <v>0.07641025934761256</v>
      </c>
      <c r="BV16" s="18">
        <f t="shared" si="9"/>
        <v>0.07642783758513523</v>
      </c>
      <c r="BW16" s="73">
        <f t="shared" si="9"/>
        <v>0.07644542123735162</v>
      </c>
      <c r="BX16" s="18">
        <f aca="true" t="shared" si="10" ref="BX16:EU16">+$D$9*BX14/300</f>
        <v>0.07646300488956803</v>
      </c>
      <c r="BY16" s="18">
        <f t="shared" si="10"/>
        <v>0.07648059395897769</v>
      </c>
      <c r="BZ16" s="18">
        <f t="shared" si="10"/>
        <v>0.07649818844975152</v>
      </c>
      <c r="CA16" s="18">
        <f t="shared" si="10"/>
        <v>0.0765157883660653</v>
      </c>
      <c r="CB16" s="18">
        <f t="shared" si="10"/>
        <v>0.07653339371209979</v>
      </c>
      <c r="CC16" s="18">
        <f t="shared" si="10"/>
        <v>0.07655100449204054</v>
      </c>
      <c r="CD16" s="18">
        <f t="shared" si="10"/>
        <v>0.07656862071007811</v>
      </c>
      <c r="CE16" s="18">
        <f aca="true" t="shared" si="11" ref="CE16:CJ16">+$D$9*CE14/300</f>
        <v>0.07658624237040795</v>
      </c>
      <c r="CF16" s="18">
        <f t="shared" si="11"/>
        <v>0.07660386947723043</v>
      </c>
      <c r="CG16" s="18">
        <f t="shared" si="11"/>
        <v>0.07662150203475086</v>
      </c>
      <c r="CH16" s="18">
        <f t="shared" si="11"/>
        <v>0.07663914004717952</v>
      </c>
      <c r="CI16" s="18">
        <f t="shared" si="11"/>
        <v>0.07665678351873159</v>
      </c>
      <c r="CJ16" s="18">
        <f t="shared" si="11"/>
        <v>0.07667443245362726</v>
      </c>
      <c r="CK16" s="18">
        <f t="shared" si="10"/>
        <v>0.07669208685609165</v>
      </c>
      <c r="CL16" s="18">
        <f t="shared" si="10"/>
        <v>0.07670974673035488</v>
      </c>
      <c r="CM16" s="18">
        <f t="shared" si="10"/>
        <v>0.07672741208065204</v>
      </c>
      <c r="CN16" s="18">
        <f t="shared" si="10"/>
        <v>0.07674508291122319</v>
      </c>
      <c r="CO16" s="18">
        <f t="shared" si="10"/>
        <v>0.07676275922631341</v>
      </c>
      <c r="CP16" s="18">
        <f t="shared" si="10"/>
        <v>0.07678044103017277</v>
      </c>
      <c r="CQ16" s="18">
        <f t="shared" si="10"/>
        <v>0.07679812832705636</v>
      </c>
      <c r="CR16" s="18">
        <f t="shared" si="10"/>
        <v>0.07681582112122429</v>
      </c>
      <c r="CS16" s="18">
        <f t="shared" si="10"/>
        <v>0.07683351941694169</v>
      </c>
      <c r="CT16" s="18">
        <f t="shared" si="10"/>
        <v>0.07685122321847869</v>
      </c>
      <c r="CU16" s="18">
        <f t="shared" si="10"/>
        <v>0.07686893253011053</v>
      </c>
      <c r="CV16" s="18">
        <f t="shared" si="10"/>
        <v>0.07688664735611744</v>
      </c>
      <c r="CW16" s="18">
        <f t="shared" si="10"/>
        <v>0.07690436770078472</v>
      </c>
      <c r="CX16" s="18">
        <f t="shared" si="10"/>
        <v>0.07692209356840275</v>
      </c>
      <c r="CY16" s="18">
        <f t="shared" si="10"/>
        <v>0.07693982496326696</v>
      </c>
      <c r="CZ16" s="18">
        <f t="shared" si="10"/>
        <v>0.07695756188967785</v>
      </c>
      <c r="DA16" s="18">
        <f t="shared" si="10"/>
        <v>0.07697530435194108</v>
      </c>
      <c r="DB16" s="18">
        <f t="shared" si="10"/>
        <v>0.07699305235436728</v>
      </c>
      <c r="DC16" s="18">
        <f t="shared" si="10"/>
        <v>0.07701080590127227</v>
      </c>
      <c r="DD16" s="18">
        <f t="shared" si="10"/>
        <v>0.07702856499697695</v>
      </c>
      <c r="DE16" s="18">
        <f t="shared" si="10"/>
        <v>0.07704632964580735</v>
      </c>
      <c r="DF16" s="18">
        <f t="shared" si="10"/>
        <v>0.0770640998520946</v>
      </c>
      <c r="DG16" s="18">
        <f t="shared" si="10"/>
        <v>0.07708187562017499</v>
      </c>
      <c r="DH16" s="18">
        <f t="shared" si="10"/>
        <v>0.0770996569543899</v>
      </c>
      <c r="DI16" s="18">
        <f t="shared" si="10"/>
        <v>0.07711744385908594</v>
      </c>
      <c r="DJ16" s="18">
        <f t="shared" si="10"/>
        <v>0.07713523633861476</v>
      </c>
      <c r="DK16" s="18">
        <f t="shared" si="10"/>
        <v>0.0771530343973333</v>
      </c>
      <c r="DL16" s="18">
        <f t="shared" si="10"/>
        <v>0.07717083803960358</v>
      </c>
      <c r="DM16" s="18">
        <f t="shared" si="10"/>
        <v>0.07718864726979284</v>
      </c>
      <c r="DN16" s="18">
        <f t="shared" si="10"/>
        <v>0.07720646209227346</v>
      </c>
      <c r="DO16" s="18">
        <f t="shared" si="10"/>
        <v>0.07722428251142306</v>
      </c>
      <c r="DP16" s="18">
        <f t="shared" si="10"/>
        <v>0.07724210853162446</v>
      </c>
      <c r="DQ16" s="18">
        <f t="shared" si="10"/>
        <v>0.07725994015726564</v>
      </c>
      <c r="DR16" s="18">
        <f t="shared" si="10"/>
        <v>0.07727777739273986</v>
      </c>
      <c r="DS16" s="18">
        <f t="shared" si="10"/>
        <v>0.07729562024244555</v>
      </c>
      <c r="DT16" s="18">
        <f t="shared" si="10"/>
        <v>0.07731346871078641</v>
      </c>
      <c r="DU16" s="18">
        <f t="shared" si="10"/>
        <v>0.07733132280217137</v>
      </c>
      <c r="DV16" s="18">
        <f t="shared" si="10"/>
        <v>0.0773491825210146</v>
      </c>
      <c r="DW16" s="18">
        <f t="shared" si="10"/>
        <v>0.07736704787173553</v>
      </c>
      <c r="DX16" s="18">
        <f t="shared" si="10"/>
        <v>0.07738491885875884</v>
      </c>
      <c r="DY16" s="18">
        <f t="shared" si="10"/>
        <v>0.07740279548651449</v>
      </c>
      <c r="DZ16" s="18">
        <f t="shared" si="10"/>
        <v>0.07742067775943778</v>
      </c>
      <c r="EA16" s="18">
        <f t="shared" si="10"/>
        <v>0.07743856568196919</v>
      </c>
      <c r="EB16" s="18">
        <f t="shared" si="10"/>
        <v>0.07745645925855457</v>
      </c>
      <c r="EC16" s="18">
        <f t="shared" si="10"/>
        <v>0.07747435849364506</v>
      </c>
      <c r="ED16" s="18">
        <f t="shared" si="10"/>
        <v>0.07749226339169708</v>
      </c>
      <c r="EE16" s="18">
        <f t="shared" si="10"/>
        <v>0.07751017395717243</v>
      </c>
      <c r="EF16" s="18">
        <f t="shared" si="10"/>
        <v>0.07752809019453817</v>
      </c>
      <c r="EG16" s="18">
        <f t="shared" si="10"/>
        <v>0.07754601210826674</v>
      </c>
      <c r="EH16" s="18">
        <f t="shared" si="10"/>
        <v>0.07756393970283591</v>
      </c>
      <c r="EI16" s="18">
        <f t="shared" si="10"/>
        <v>0.07758187298272881</v>
      </c>
      <c r="EJ16" s="18">
        <f t="shared" si="10"/>
        <v>0.07759981195243391</v>
      </c>
      <c r="EK16" s="18">
        <f t="shared" si="10"/>
        <v>0.07761775661644506</v>
      </c>
      <c r="EL16" s="18">
        <f t="shared" si="10"/>
        <v>0.0776357069792615</v>
      </c>
      <c r="EM16" s="18">
        <f t="shared" si="10"/>
        <v>0.07765366304538784</v>
      </c>
      <c r="EN16" s="18">
        <f t="shared" si="10"/>
        <v>0.0776716248193341</v>
      </c>
      <c r="EO16" s="18">
        <f t="shared" si="10"/>
        <v>0.07768959230561566</v>
      </c>
      <c r="EP16" s="18">
        <f t="shared" si="10"/>
        <v>0.07770756550875332</v>
      </c>
      <c r="EQ16" s="18">
        <f t="shared" si="10"/>
        <v>0.07772554443327334</v>
      </c>
      <c r="ER16" s="18">
        <f t="shared" si="10"/>
        <v>0.07774352908370738</v>
      </c>
      <c r="ES16" s="18">
        <f t="shared" si="10"/>
        <v>0.07776151946459252</v>
      </c>
      <c r="ET16" s="18">
        <f t="shared" si="10"/>
        <v>0.07777951558047129</v>
      </c>
      <c r="EU16" s="18">
        <f t="shared" si="10"/>
        <v>0.07779751743589165</v>
      </c>
      <c r="EV16" s="18">
        <f aca="true" t="shared" si="12" ref="EV16:FK16">+$D$9*EV14/300</f>
        <v>0.07781552503540706</v>
      </c>
      <c r="EW16" s="18">
        <f t="shared" si="12"/>
        <v>0.07783353838357646</v>
      </c>
      <c r="EX16" s="18">
        <f t="shared" si="12"/>
        <v>0.07785155748496417</v>
      </c>
      <c r="EY16" s="18">
        <f t="shared" si="12"/>
        <v>0.0778695823441401</v>
      </c>
      <c r="EZ16" s="18">
        <f t="shared" si="12"/>
        <v>0.07788761296567956</v>
      </c>
      <c r="FA16" s="18">
        <f t="shared" si="12"/>
        <v>0.07790564935416346</v>
      </c>
      <c r="FB16" s="18">
        <f t="shared" si="12"/>
        <v>0.0779236915141781</v>
      </c>
      <c r="FC16" s="18">
        <f t="shared" si="12"/>
        <v>0.07794173945031545</v>
      </c>
      <c r="FD16" s="18">
        <f t="shared" si="12"/>
        <v>0.07795979316717283</v>
      </c>
      <c r="FE16" s="18">
        <f>+$D$9*FE14/300</f>
        <v>0.07797785266935321</v>
      </c>
      <c r="FF16" s="18">
        <f>+$D$9*FF14/300</f>
        <v>0.07799591796146507</v>
      </c>
      <c r="FG16" s="18">
        <f>+$D$9*FG14/300</f>
        <v>0.07801398904812244</v>
      </c>
      <c r="FH16" s="18">
        <f>+$D$9*FH14/300</f>
        <v>0.07803206593394492</v>
      </c>
      <c r="FI16" s="18">
        <f>+$D$9*FI14/300</f>
        <v>0.07805014862355765</v>
      </c>
      <c r="FJ16" s="18">
        <f t="shared" si="12"/>
        <v>0.07806823712159139</v>
      </c>
      <c r="FK16" s="18">
        <f t="shared" si="12"/>
        <v>0.07808633143268243</v>
      </c>
      <c r="FL16" s="18">
        <f aca="true" t="shared" si="13" ref="FL16:GH16">+$D$9*FL14/300</f>
        <v>0.07810443156147268</v>
      </c>
      <c r="FM16" s="18">
        <f t="shared" si="13"/>
        <v>0.07812253751260964</v>
      </c>
      <c r="FN16" s="18">
        <f t="shared" si="13"/>
        <v>0.07814064929074649</v>
      </c>
      <c r="FO16" s="18">
        <f t="shared" si="13"/>
        <v>0.07815876690054191</v>
      </c>
      <c r="FP16" s="18">
        <f t="shared" si="13"/>
        <v>0.07817689034666028</v>
      </c>
      <c r="FQ16" s="18">
        <f t="shared" si="13"/>
        <v>0.07819501963377161</v>
      </c>
      <c r="FR16" s="18">
        <f t="shared" si="13"/>
        <v>0.07821315476655157</v>
      </c>
      <c r="FS16" s="18">
        <f t="shared" si="13"/>
        <v>0.07823129574968139</v>
      </c>
      <c r="FT16" s="18">
        <f t="shared" si="13"/>
        <v>0.0782494425878481</v>
      </c>
      <c r="FU16" s="18">
        <f t="shared" si="13"/>
        <v>0.07826759528574431</v>
      </c>
      <c r="FV16" s="18">
        <f t="shared" si="13"/>
        <v>0.07828575384806831</v>
      </c>
      <c r="FW16" s="18">
        <f t="shared" si="13"/>
        <v>0.07830391827952413</v>
      </c>
      <c r="FX16" s="18">
        <f t="shared" si="13"/>
        <v>0.07832208858482143</v>
      </c>
      <c r="FY16" s="18">
        <f t="shared" si="13"/>
        <v>0.07834026476867564</v>
      </c>
      <c r="FZ16" s="18">
        <f t="shared" si="13"/>
        <v>0.07835844683580785</v>
      </c>
      <c r="GA16" s="18">
        <f t="shared" si="13"/>
        <v>0.07837663479094491</v>
      </c>
      <c r="GB16" s="18">
        <f t="shared" si="13"/>
        <v>0.07839482863881939</v>
      </c>
      <c r="GC16" s="18">
        <f t="shared" si="13"/>
        <v>0.07841302838416957</v>
      </c>
      <c r="GD16" s="18">
        <f t="shared" si="13"/>
        <v>0.07843123403173954</v>
      </c>
      <c r="GE16" s="18">
        <f t="shared" si="13"/>
        <v>0.0784494455862791</v>
      </c>
      <c r="GF16" s="18">
        <f t="shared" si="13"/>
        <v>0.07846766305254384</v>
      </c>
      <c r="GG16" s="18">
        <f t="shared" si="13"/>
        <v>0.0784858864352951</v>
      </c>
      <c r="GH16" s="18">
        <f t="shared" si="13"/>
        <v>0.07850411573930004</v>
      </c>
      <c r="GI16" s="18">
        <f aca="true" t="shared" si="14" ref="GI16:HN16">+$D$9*GI14/300</f>
        <v>0.07852235096933156</v>
      </c>
      <c r="GJ16" s="18">
        <f t="shared" si="14"/>
        <v>0.07854059213016847</v>
      </c>
      <c r="GK16" s="18">
        <f t="shared" si="14"/>
        <v>0.07855883922659523</v>
      </c>
      <c r="GL16" s="18">
        <f t="shared" si="14"/>
        <v>0.07857709226340227</v>
      </c>
      <c r="GM16" s="18">
        <f t="shared" si="14"/>
        <v>0.07859535124538576</v>
      </c>
      <c r="GN16" s="18">
        <f t="shared" si="14"/>
        <v>0.07861361617734776</v>
      </c>
      <c r="GO16" s="18">
        <f t="shared" si="14"/>
        <v>0.07863188706409613</v>
      </c>
      <c r="GP16" s="18">
        <f t="shared" si="14"/>
        <v>0.07865016391044462</v>
      </c>
      <c r="GQ16" s="18">
        <f t="shared" si="14"/>
        <v>0.07866844672121283</v>
      </c>
      <c r="GR16" s="18">
        <f t="shared" si="14"/>
        <v>0.07868673550122623</v>
      </c>
      <c r="GS16" s="18">
        <f t="shared" si="14"/>
        <v>0.07870503025531621</v>
      </c>
      <c r="GT16" s="18">
        <f t="shared" si="14"/>
        <v>0.07872333098832002</v>
      </c>
      <c r="GU16" s="18">
        <f t="shared" si="14"/>
        <v>0.0787416377050808</v>
      </c>
      <c r="GV16" s="18">
        <f t="shared" si="14"/>
        <v>0.07875995041044764</v>
      </c>
      <c r="GW16" s="18">
        <f t="shared" si="14"/>
        <v>0.07877826910927549</v>
      </c>
      <c r="GX16" s="18">
        <f t="shared" si="14"/>
        <v>0.0787965938064253</v>
      </c>
      <c r="GY16" s="18">
        <f t="shared" si="14"/>
        <v>0.07881492450676393</v>
      </c>
      <c r="GZ16" s="18">
        <f t="shared" si="14"/>
        <v>0.07883326121516417</v>
      </c>
      <c r="HA16" s="18">
        <f t="shared" si="14"/>
        <v>0.07885160393650477</v>
      </c>
      <c r="HB16" s="18">
        <f t="shared" si="14"/>
        <v>0.07886995267567047</v>
      </c>
      <c r="HC16" s="18">
        <f t="shared" si="14"/>
        <v>0.07888830743755197</v>
      </c>
      <c r="HD16" s="18">
        <f t="shared" si="14"/>
        <v>0.07890666822704595</v>
      </c>
      <c r="HE16" s="18">
        <f t="shared" si="14"/>
        <v>0.0789250350490551</v>
      </c>
      <c r="HF16" s="18">
        <f t="shared" si="14"/>
        <v>0.0789434079084881</v>
      </c>
      <c r="HG16" s="18">
        <f t="shared" si="14"/>
        <v>0.07896178681025962</v>
      </c>
      <c r="HH16" s="18">
        <f t="shared" si="14"/>
        <v>0.0789801717592904</v>
      </c>
      <c r="HI16" s="18">
        <f t="shared" si="14"/>
        <v>0.0789985627605072</v>
      </c>
      <c r="HJ16" s="18">
        <f t="shared" si="14"/>
        <v>0.07901695981884277</v>
      </c>
      <c r="HK16" s="18">
        <f t="shared" si="14"/>
        <v>0.07903536293923598</v>
      </c>
      <c r="HL16" s="18">
        <f t="shared" si="14"/>
        <v>0.07905377212663171</v>
      </c>
      <c r="HM16" s="18">
        <f t="shared" si="14"/>
        <v>0.07907218738598093</v>
      </c>
      <c r="HN16" s="18">
        <f t="shared" si="14"/>
        <v>0.07909060872224069</v>
      </c>
      <c r="HO16" s="18">
        <f>+$D$9*HO14/300</f>
        <v>0.07910903614037411</v>
      </c>
      <c r="HP16" s="18">
        <f>+$D$9*HP14/300</f>
        <v>0.07912746964535045</v>
      </c>
      <c r="HQ16" s="18">
        <f>+$D$9*HQ14/300</f>
        <v>0.07914590924214501</v>
      </c>
      <c r="HR16" s="18">
        <f>+$D$9*HR14/300</f>
        <v>0.07916435493573924</v>
      </c>
      <c r="HS16" s="18">
        <f>+$D$9*HS14/300</f>
        <v>0.07918280673112076</v>
      </c>
      <c r="HT16" s="18">
        <f aca="true" t="shared" si="15" ref="HT16:IC16">+$D$9*HT14/300</f>
        <v>0.07920126463328324</v>
      </c>
      <c r="HU16" s="18">
        <f t="shared" si="15"/>
        <v>0.07921972864722655</v>
      </c>
      <c r="HV16" s="18">
        <f t="shared" si="15"/>
        <v>0.07923819877795672</v>
      </c>
      <c r="HW16" s="18">
        <f t="shared" si="15"/>
        <v>0.07925667503048592</v>
      </c>
      <c r="HX16" s="18">
        <f t="shared" si="15"/>
        <v>0.07927515740983246</v>
      </c>
      <c r="HY16" s="18">
        <f t="shared" si="15"/>
        <v>0.07929364592102094</v>
      </c>
      <c r="HZ16" s="18">
        <f t="shared" si="15"/>
        <v>0.07931214056908203</v>
      </c>
      <c r="IA16" s="18">
        <f t="shared" si="15"/>
        <v>0.0793306413590527</v>
      </c>
      <c r="IB16" s="18">
        <f t="shared" si="15"/>
        <v>0.07934914829597606</v>
      </c>
      <c r="IC16" s="18">
        <f t="shared" si="15"/>
        <v>0.07936766138490149</v>
      </c>
      <c r="ID16" s="18">
        <f aca="true" t="shared" si="16" ref="ID16:IS16">+$D$9*ID14/300</f>
        <v>0.0793861806308846</v>
      </c>
      <c r="IE16" s="18">
        <f t="shared" si="16"/>
        <v>0.0794047060389872</v>
      </c>
      <c r="IF16" s="18">
        <f t="shared" si="16"/>
        <v>0.07942323761427739</v>
      </c>
      <c r="IG16" s="18">
        <f t="shared" si="16"/>
        <v>0.07944177536182952</v>
      </c>
      <c r="IH16" s="18">
        <f t="shared" si="16"/>
        <v>0.07946031928672423</v>
      </c>
      <c r="II16" s="18">
        <f t="shared" si="16"/>
        <v>0.0794788693940484</v>
      </c>
      <c r="IJ16" s="18">
        <f t="shared" si="16"/>
        <v>0.07949742568889524</v>
      </c>
      <c r="IK16" s="18">
        <f t="shared" si="16"/>
        <v>0.07951598817636422</v>
      </c>
      <c r="IL16" s="18">
        <f t="shared" si="16"/>
        <v>0.07953455686156118</v>
      </c>
      <c r="IM16" s="18">
        <f t="shared" si="16"/>
        <v>0.07955313174959822</v>
      </c>
      <c r="IN16" s="18">
        <f t="shared" si="16"/>
        <v>0.0795717128455938</v>
      </c>
      <c r="IO16" s="18">
        <f t="shared" si="16"/>
        <v>0.07959030015467272</v>
      </c>
      <c r="IP16" s="18">
        <f t="shared" si="16"/>
        <v>0.07960889368196612</v>
      </c>
      <c r="IQ16" s="18">
        <f t="shared" si="16"/>
        <v>0.07962749343261152</v>
      </c>
      <c r="IR16" s="18">
        <f t="shared" si="16"/>
        <v>0.0796460994117528</v>
      </c>
      <c r="IS16" s="18">
        <f t="shared" si="16"/>
        <v>0.0796647116245402</v>
      </c>
      <c r="IT16" s="21">
        <f>+$D$9*IT14/300</f>
        <v>0.07968333007613038</v>
      </c>
    </row>
    <row r="17" spans="1:254" ht="12.75">
      <c r="A17" s="2" t="s">
        <v>29</v>
      </c>
      <c r="B17" s="11" t="s">
        <v>24</v>
      </c>
      <c r="C17" s="22">
        <f aca="true" t="shared" si="17" ref="C17:AH17">2.376*POWER(10,-6)*POWER($D$5,2)*POWER($D$3,4)*POWER(C14,4)</f>
        <v>0.005704775999999999</v>
      </c>
      <c r="D17" s="23">
        <f t="shared" si="17"/>
        <v>0.006321774970905966</v>
      </c>
      <c r="E17" s="18">
        <f t="shared" si="17"/>
        <v>0.006327564773556397</v>
      </c>
      <c r="F17" s="18">
        <f t="shared" si="17"/>
        <v>0.006333360282252245</v>
      </c>
      <c r="G17" s="18">
        <f t="shared" si="17"/>
        <v>0.006339161503674018</v>
      </c>
      <c r="H17" s="18">
        <f t="shared" si="17"/>
        <v>0.00634496844451202</v>
      </c>
      <c r="I17" s="18">
        <f t="shared" si="17"/>
        <v>0.006350781111466366</v>
      </c>
      <c r="J17" s="18">
        <f t="shared" si="17"/>
        <v>0.006356599511247011</v>
      </c>
      <c r="K17" s="18">
        <f t="shared" si="17"/>
        <v>0.006362423650573749</v>
      </c>
      <c r="L17" s="18">
        <f t="shared" si="17"/>
        <v>0.006368253536176252</v>
      </c>
      <c r="M17" s="18">
        <f t="shared" si="17"/>
        <v>0.006374089174794078</v>
      </c>
      <c r="N17" s="18">
        <f t="shared" si="17"/>
        <v>0.0063799305731766865</v>
      </c>
      <c r="O17" s="18">
        <f t="shared" si="17"/>
        <v>0.006385777738083454</v>
      </c>
      <c r="P17" s="18">
        <f t="shared" si="17"/>
        <v>0.006391630676283704</v>
      </c>
      <c r="Q17" s="18">
        <f t="shared" si="17"/>
        <v>0.006397489394556718</v>
      </c>
      <c r="R17" s="18">
        <f t="shared" si="17"/>
        <v>0.006403353899691749</v>
      </c>
      <c r="S17" s="18">
        <f t="shared" si="17"/>
        <v>0.006409224198488045</v>
      </c>
      <c r="T17" s="18">
        <f t="shared" si="17"/>
        <v>0.006415100297754872</v>
      </c>
      <c r="U17" s="18">
        <f t="shared" si="17"/>
        <v>0.006420982204311514</v>
      </c>
      <c r="V17" s="18">
        <f t="shared" si="17"/>
        <v>0.006426869924987317</v>
      </c>
      <c r="W17" s="18">
        <f t="shared" si="17"/>
        <v>0.006432763466621688</v>
      </c>
      <c r="X17" s="18">
        <f t="shared" si="17"/>
        <v>0.006438662836064117</v>
      </c>
      <c r="Y17" s="18">
        <f t="shared" si="17"/>
        <v>0.0064445680401742</v>
      </c>
      <c r="Z17" s="18">
        <f t="shared" si="17"/>
        <v>0.0064504790858216495</v>
      </c>
      <c r="AA17" s="18">
        <f t="shared" si="17"/>
        <v>0.006456395979886329</v>
      </c>
      <c r="AB17" s="18">
        <f t="shared" si="17"/>
        <v>0.006462318729258252</v>
      </c>
      <c r="AC17" s="18">
        <f t="shared" si="17"/>
        <v>0.0064682473408376115</v>
      </c>
      <c r="AD17" s="18">
        <f t="shared" si="17"/>
        <v>0.006474181821534797</v>
      </c>
      <c r="AE17" s="18">
        <f t="shared" si="17"/>
        <v>0.006480122178270404</v>
      </c>
      <c r="AF17" s="18">
        <f t="shared" si="17"/>
        <v>0.006486068417975275</v>
      </c>
      <c r="AG17" s="18">
        <f t="shared" si="17"/>
        <v>0.006492020547590493</v>
      </c>
      <c r="AH17" s="18">
        <f t="shared" si="17"/>
        <v>0.006497978574067414</v>
      </c>
      <c r="AI17" s="18">
        <f aca="true" t="shared" si="18" ref="AI17:BN17">2.376*POWER(10,-6)*POWER($D$5,2)*POWER($D$3,4)*POWER(AI14,4)</f>
        <v>0.006503942504367684</v>
      </c>
      <c r="AJ17" s="18">
        <f t="shared" si="18"/>
        <v>0.006509912345463254</v>
      </c>
      <c r="AK17" s="18">
        <f t="shared" si="18"/>
        <v>0.006515888104336404</v>
      </c>
      <c r="AL17" s="18">
        <f t="shared" si="18"/>
        <v>0.006521869787979758</v>
      </c>
      <c r="AM17" s="18">
        <f t="shared" si="18"/>
        <v>0.006527857403396305</v>
      </c>
      <c r="AN17" s="18">
        <f t="shared" si="18"/>
        <v>0.006533850957599416</v>
      </c>
      <c r="AO17" s="18">
        <f t="shared" si="18"/>
        <v>0.006539850457612859</v>
      </c>
      <c r="AP17" s="18">
        <f t="shared" si="18"/>
        <v>0.006545855910470833</v>
      </c>
      <c r="AQ17" s="18">
        <f t="shared" si="18"/>
        <v>0.006551867323217966</v>
      </c>
      <c r="AR17" s="18">
        <f t="shared" si="18"/>
        <v>0.006557884702909352</v>
      </c>
      <c r="AS17" s="18">
        <f t="shared" si="18"/>
        <v>0.006563908056610566</v>
      </c>
      <c r="AT17" s="18">
        <f t="shared" si="18"/>
        <v>0.00656993739139767</v>
      </c>
      <c r="AU17" s="18">
        <f t="shared" si="18"/>
        <v>0.0065759727143572515</v>
      </c>
      <c r="AV17" s="18">
        <f t="shared" si="18"/>
        <v>0.00658201403258643</v>
      </c>
      <c r="AW17" s="18">
        <f t="shared" si="18"/>
        <v>0.006588061353192882</v>
      </c>
      <c r="AX17" s="18">
        <f t="shared" si="18"/>
        <v>0.006594114683294855</v>
      </c>
      <c r="AY17" s="18">
        <f t="shared" si="18"/>
        <v>0.006600174030021192</v>
      </c>
      <c r="AZ17" s="18">
        <f t="shared" si="18"/>
        <v>0.006606239400511349</v>
      </c>
      <c r="BA17" s="18">
        <f t="shared" si="18"/>
        <v>0.0066123108019154175</v>
      </c>
      <c r="BB17" s="18">
        <f t="shared" si="18"/>
        <v>0.006618388241394136</v>
      </c>
      <c r="BC17" s="18">
        <f t="shared" si="18"/>
        <v>0.006624471726118919</v>
      </c>
      <c r="BD17" s="18">
        <f t="shared" si="18"/>
        <v>0.006630561263271871</v>
      </c>
      <c r="BE17" s="18">
        <f t="shared" si="18"/>
        <v>0.006636656860045805</v>
      </c>
      <c r="BF17" s="18">
        <f t="shared" si="18"/>
        <v>0.00664275852364427</v>
      </c>
      <c r="BG17" s="18">
        <f t="shared" si="18"/>
        <v>0.006648866261281558</v>
      </c>
      <c r="BH17" s="18">
        <f t="shared" si="18"/>
        <v>0.006654980080182737</v>
      </c>
      <c r="BI17" s="18">
        <f t="shared" si="18"/>
        <v>0.006661099987583662</v>
      </c>
      <c r="BJ17" s="18">
        <f t="shared" si="18"/>
        <v>0.006667225990731002</v>
      </c>
      <c r="BK17" s="18">
        <f t="shared" si="18"/>
        <v>0.006673358096882247</v>
      </c>
      <c r="BL17" s="18">
        <f t="shared" si="18"/>
        <v>0.006679496313305745</v>
      </c>
      <c r="BM17" s="18">
        <f t="shared" si="18"/>
        <v>0.00668564064728071</v>
      </c>
      <c r="BN17" s="18">
        <f t="shared" si="18"/>
        <v>0.006691791106097239</v>
      </c>
      <c r="BO17" s="18">
        <f aca="true" t="shared" si="19" ref="BO17:BW17">2.376*POWER(10,-6)*POWER($D$5,2)*POWER($D$3,4)*POWER(BO14,4)</f>
        <v>0.006697947697056356</v>
      </c>
      <c r="BP17" s="18">
        <f t="shared" si="19"/>
        <v>0.006704110427469998</v>
      </c>
      <c r="BQ17" s="18">
        <f t="shared" si="19"/>
        <v>0.006710279304661061</v>
      </c>
      <c r="BR17" s="18">
        <f t="shared" si="19"/>
        <v>0.006716454335963403</v>
      </c>
      <c r="BS17" s="18">
        <f t="shared" si="19"/>
        <v>0.006722635528721881</v>
      </c>
      <c r="BT17" s="18">
        <f t="shared" si="19"/>
        <v>0.006728822890292358</v>
      </c>
      <c r="BU17" s="18">
        <f t="shared" si="19"/>
        <v>0.006735016428041725</v>
      </c>
      <c r="BV17" s="18">
        <f t="shared" si="19"/>
        <v>0.006741216149347932</v>
      </c>
      <c r="BW17" s="73">
        <f t="shared" si="19"/>
        <v>0.006747422061599999</v>
      </c>
      <c r="BX17" s="18">
        <f aca="true" t="shared" si="20" ref="BX17:EU17">2.376*POWER(10,-6)*POWER($D$5,2)*POWER($D$3,4)*POWER(BX14,4)</f>
        <v>0.00675363225770291</v>
      </c>
      <c r="BY17" s="18">
        <f t="shared" si="20"/>
        <v>0.00675984865485345</v>
      </c>
      <c r="BZ17" s="18">
        <f t="shared" si="20"/>
        <v>0.006766071260463728</v>
      </c>
      <c r="CA17" s="18">
        <f t="shared" si="20"/>
        <v>0.006772300081956986</v>
      </c>
      <c r="CB17" s="18">
        <f t="shared" si="20"/>
        <v>0.0067785351267676194</v>
      </c>
      <c r="CC17" s="18">
        <f t="shared" si="20"/>
        <v>0.0067847764023411875</v>
      </c>
      <c r="CD17" s="18">
        <f t="shared" si="20"/>
        <v>0.0067910239161344515</v>
      </c>
      <c r="CE17" s="18">
        <f aca="true" t="shared" si="21" ref="CE17:CJ17">2.376*POWER(10,-6)*POWER($D$5,2)*POWER($D$3,4)*POWER(CE14,4)</f>
        <v>0.006797277675615375</v>
      </c>
      <c r="CF17" s="18">
        <f t="shared" si="21"/>
        <v>0.006803537688263163</v>
      </c>
      <c r="CG17" s="18">
        <f t="shared" si="21"/>
        <v>0.006809803961568262</v>
      </c>
      <c r="CH17" s="18">
        <f t="shared" si="21"/>
        <v>0.006816076503032416</v>
      </c>
      <c r="CI17" s="18">
        <f t="shared" si="21"/>
        <v>0.006822355320168642</v>
      </c>
      <c r="CJ17" s="18">
        <f t="shared" si="21"/>
        <v>0.00682864042050129</v>
      </c>
      <c r="CK17" s="18">
        <f t="shared" si="20"/>
        <v>0.006834931811566038</v>
      </c>
      <c r="CL17" s="18">
        <f t="shared" si="20"/>
        <v>0.006841229500909932</v>
      </c>
      <c r="CM17" s="18">
        <f t="shared" si="20"/>
        <v>0.006847533496091386</v>
      </c>
      <c r="CN17" s="18">
        <f t="shared" si="20"/>
        <v>0.006853843804680227</v>
      </c>
      <c r="CO17" s="18">
        <f t="shared" si="20"/>
        <v>0.006860160434257696</v>
      </c>
      <c r="CP17" s="18">
        <f t="shared" si="20"/>
        <v>0.0068664833924164835</v>
      </c>
      <c r="CQ17" s="18">
        <f t="shared" si="20"/>
        <v>0.00687281268676074</v>
      </c>
      <c r="CR17" s="18">
        <f t="shared" si="20"/>
        <v>0.00687914832490611</v>
      </c>
      <c r="CS17" s="18">
        <f t="shared" si="20"/>
        <v>0.006885490314479735</v>
      </c>
      <c r="CT17" s="18">
        <f t="shared" si="20"/>
        <v>0.006891838663120293</v>
      </c>
      <c r="CU17" s="18">
        <f t="shared" si="20"/>
        <v>0.006898193378478011</v>
      </c>
      <c r="CV17" s="18">
        <f t="shared" si="20"/>
        <v>0.006904554468214683</v>
      </c>
      <c r="CW17" s="18">
        <f t="shared" si="20"/>
        <v>0.006910921940003708</v>
      </c>
      <c r="CX17" s="18">
        <f t="shared" si="20"/>
        <v>0.006917295801530084</v>
      </c>
      <c r="CY17" s="18">
        <f t="shared" si="20"/>
        <v>0.006923676060490461</v>
      </c>
      <c r="CZ17" s="18">
        <f t="shared" si="20"/>
        <v>0.006930062724593136</v>
      </c>
      <c r="DA17" s="18">
        <f t="shared" si="20"/>
        <v>0.0069364558015581</v>
      </c>
      <c r="DB17" s="18">
        <f t="shared" si="20"/>
        <v>0.006942855299117023</v>
      </c>
      <c r="DC17" s="18">
        <f t="shared" si="20"/>
        <v>0.006949261225013327</v>
      </c>
      <c r="DD17" s="18">
        <f t="shared" si="20"/>
        <v>0.00695567358700216</v>
      </c>
      <c r="DE17" s="18">
        <f t="shared" si="20"/>
        <v>0.006962092392850442</v>
      </c>
      <c r="DF17" s="18">
        <f t="shared" si="20"/>
        <v>0.006968517650336885</v>
      </c>
      <c r="DG17" s="18">
        <f t="shared" si="20"/>
        <v>0.00697494936725201</v>
      </c>
      <c r="DH17" s="18">
        <f t="shared" si="20"/>
        <v>0.0069813875513981775</v>
      </c>
      <c r="DI17" s="18">
        <f t="shared" si="20"/>
        <v>0.0069878322105895955</v>
      </c>
      <c r="DJ17" s="18">
        <f t="shared" si="20"/>
        <v>0.006994283352652358</v>
      </c>
      <c r="DK17" s="18">
        <f t="shared" si="20"/>
        <v>0.007000740985424455</v>
      </c>
      <c r="DL17" s="18">
        <f t="shared" si="20"/>
        <v>0.007007205116755801</v>
      </c>
      <c r="DM17" s="18">
        <f t="shared" si="20"/>
        <v>0.007013675754508253</v>
      </c>
      <c r="DN17" s="18">
        <f t="shared" si="20"/>
        <v>0.007020152906555638</v>
      </c>
      <c r="DO17" s="18">
        <f t="shared" si="20"/>
        <v>0.007026636580783772</v>
      </c>
      <c r="DP17" s="18">
        <f t="shared" si="20"/>
        <v>0.00703312678509048</v>
      </c>
      <c r="DQ17" s="18">
        <f t="shared" si="20"/>
        <v>0.0070396235273856266</v>
      </c>
      <c r="DR17" s="18">
        <f t="shared" si="20"/>
        <v>0.0070461268155911335</v>
      </c>
      <c r="DS17" s="18">
        <f t="shared" si="20"/>
        <v>0.007052636657640997</v>
      </c>
      <c r="DT17" s="18">
        <f t="shared" si="20"/>
        <v>0.0070591530614813255</v>
      </c>
      <c r="DU17" s="18">
        <f t="shared" si="20"/>
        <v>0.0070656760350703415</v>
      </c>
      <c r="DV17" s="18">
        <f t="shared" si="20"/>
        <v>0.007072205586378424</v>
      </c>
      <c r="DW17" s="18">
        <f t="shared" si="20"/>
        <v>0.0070787417233881215</v>
      </c>
      <c r="DX17" s="18">
        <f t="shared" si="20"/>
        <v>0.007085284454094171</v>
      </c>
      <c r="DY17" s="18">
        <f t="shared" si="20"/>
        <v>0.007091833786503533</v>
      </c>
      <c r="DZ17" s="18">
        <f t="shared" si="20"/>
        <v>0.007098389728635408</v>
      </c>
      <c r="EA17" s="18">
        <f t="shared" si="20"/>
        <v>0.007104952288521253</v>
      </c>
      <c r="EB17" s="18">
        <f t="shared" si="20"/>
        <v>0.007111521474204817</v>
      </c>
      <c r="EC17" s="18">
        <f t="shared" si="20"/>
        <v>0.007118097293742157</v>
      </c>
      <c r="ED17" s="18">
        <f t="shared" si="20"/>
        <v>0.007124679755201657</v>
      </c>
      <c r="EE17" s="18">
        <f t="shared" si="20"/>
        <v>0.007131268866664067</v>
      </c>
      <c r="EF17" s="18">
        <f t="shared" si="20"/>
        <v>0.007137864636222508</v>
      </c>
      <c r="EG17" s="18">
        <f t="shared" si="20"/>
        <v>0.007144467071982502</v>
      </c>
      <c r="EH17" s="18">
        <f t="shared" si="20"/>
        <v>0.007151076182062004</v>
      </c>
      <c r="EI17" s="18">
        <f t="shared" si="20"/>
        <v>0.007157691974591409</v>
      </c>
      <c r="EJ17" s="18">
        <f t="shared" si="20"/>
        <v>0.0071643144577135925</v>
      </c>
      <c r="EK17" s="18">
        <f t="shared" si="20"/>
        <v>0.00717094363958392</v>
      </c>
      <c r="EL17" s="18">
        <f t="shared" si="20"/>
        <v>0.007177579528370282</v>
      </c>
      <c r="EM17" s="18">
        <f t="shared" si="20"/>
        <v>0.007184222132253109</v>
      </c>
      <c r="EN17" s="18">
        <f t="shared" si="20"/>
        <v>0.007190871459425403</v>
      </c>
      <c r="EO17" s="18">
        <f t="shared" si="20"/>
        <v>0.007197527518092747</v>
      </c>
      <c r="EP17" s="18">
        <f t="shared" si="20"/>
        <v>0.007204190316473354</v>
      </c>
      <c r="EQ17" s="18">
        <f t="shared" si="20"/>
        <v>0.007210859862798058</v>
      </c>
      <c r="ER17" s="18">
        <f t="shared" si="20"/>
        <v>0.007217536165310369</v>
      </c>
      <c r="ES17" s="18">
        <f t="shared" si="20"/>
        <v>0.0072242192322664826</v>
      </c>
      <c r="ET17" s="18">
        <f t="shared" si="20"/>
        <v>0.007230909071935298</v>
      </c>
      <c r="EU17" s="18">
        <f t="shared" si="20"/>
        <v>0.007237605692598448</v>
      </c>
      <c r="EV17" s="18">
        <f aca="true" t="shared" si="22" ref="EV17:FK17">2.376*POWER(10,-6)*POWER($D$5,2)*POWER($D$3,4)*POWER(EV14,4)</f>
        <v>0.007244309102550335</v>
      </c>
      <c r="EW17" s="18">
        <f t="shared" si="22"/>
        <v>0.007251019310098138</v>
      </c>
      <c r="EX17" s="18">
        <f t="shared" si="22"/>
        <v>0.007257736323561843</v>
      </c>
      <c r="EY17" s="18">
        <f t="shared" si="22"/>
        <v>0.007264460151274267</v>
      </c>
      <c r="EZ17" s="18">
        <f t="shared" si="22"/>
        <v>0.007271190801581082</v>
      </c>
      <c r="FA17" s="18">
        <f t="shared" si="22"/>
        <v>0.007277928282840843</v>
      </c>
      <c r="FB17" s="18">
        <f t="shared" si="22"/>
        <v>0.0072846726034250155</v>
      </c>
      <c r="FC17" s="18">
        <f t="shared" si="22"/>
        <v>0.007291423771717983</v>
      </c>
      <c r="FD17" s="18">
        <f t="shared" si="22"/>
        <v>0.007298181796117087</v>
      </c>
      <c r="FE17" s="18">
        <f>2.376*POWER(10,-6)*POWER($D$5,2)*POWER($D$3,4)*POWER(FE14,4)</f>
        <v>0.007304946685032652</v>
      </c>
      <c r="FF17" s="18">
        <f>2.376*POWER(10,-6)*POWER($D$5,2)*POWER($D$3,4)*POWER(FF14,4)</f>
        <v>0.007311718446887999</v>
      </c>
      <c r="FG17" s="18">
        <f>2.376*POWER(10,-6)*POWER($D$5,2)*POWER($D$3,4)*POWER(FG14,4)</f>
        <v>0.007318497090119483</v>
      </c>
      <c r="FH17" s="18">
        <f>2.376*POWER(10,-6)*POWER($D$5,2)*POWER($D$3,4)*POWER(FH14,4)</f>
        <v>0.007325282623176514</v>
      </c>
      <c r="FI17" s="18">
        <f>2.376*POWER(10,-6)*POWER($D$5,2)*POWER($D$3,4)*POWER(FI14,4)</f>
        <v>0.007332075054521568</v>
      </c>
      <c r="FJ17" s="18">
        <f t="shared" si="22"/>
        <v>0.0073388743926302335</v>
      </c>
      <c r="FK17" s="18">
        <f t="shared" si="22"/>
        <v>0.0073456806459912235</v>
      </c>
      <c r="FL17" s="18">
        <f aca="true" t="shared" si="23" ref="FL17:GH17">2.376*POWER(10,-6)*POWER($D$5,2)*POWER($D$3,4)*POWER(FL14,4)</f>
        <v>0.0073524938231064076</v>
      </c>
      <c r="FM17" s="18">
        <f t="shared" si="23"/>
        <v>0.007359313932490829</v>
      </c>
      <c r="FN17" s="18">
        <f t="shared" si="23"/>
        <v>0.007366140982672733</v>
      </c>
      <c r="FO17" s="18">
        <f t="shared" si="23"/>
        <v>0.0073729749821935964</v>
      </c>
      <c r="FP17" s="18">
        <f t="shared" si="23"/>
        <v>0.007379815939608147</v>
      </c>
      <c r="FQ17" s="18">
        <f t="shared" si="23"/>
        <v>0.007386663863484394</v>
      </c>
      <c r="FR17" s="18">
        <f t="shared" si="23"/>
        <v>0.007393518762403647</v>
      </c>
      <c r="FS17" s="18">
        <f t="shared" si="23"/>
        <v>0.00740038064496055</v>
      </c>
      <c r="FT17" s="18">
        <f t="shared" si="23"/>
        <v>0.007407249519763097</v>
      </c>
      <c r="FU17" s="18">
        <f t="shared" si="23"/>
        <v>0.007414125395432661</v>
      </c>
      <c r="FV17" s="18">
        <f t="shared" si="23"/>
        <v>0.007421008280604028</v>
      </c>
      <c r="FW17" s="18">
        <f t="shared" si="23"/>
        <v>0.007427898183925416</v>
      </c>
      <c r="FX17" s="18">
        <f t="shared" si="23"/>
        <v>0.007434795114058495</v>
      </c>
      <c r="FY17" s="18">
        <f t="shared" si="23"/>
        <v>0.0074416990796784205</v>
      </c>
      <c r="FZ17" s="18">
        <f t="shared" si="23"/>
        <v>0.007448610089473857</v>
      </c>
      <c r="GA17" s="18">
        <f t="shared" si="23"/>
        <v>0.007455528152147006</v>
      </c>
      <c r="GB17" s="18">
        <f t="shared" si="23"/>
        <v>0.007462453276413626</v>
      </c>
      <c r="GC17" s="18">
        <f t="shared" si="23"/>
        <v>0.00746938547100307</v>
      </c>
      <c r="GD17" s="18">
        <f t="shared" si="23"/>
        <v>0.007476324744658294</v>
      </c>
      <c r="GE17" s="18">
        <f t="shared" si="23"/>
        <v>0.007483271106135905</v>
      </c>
      <c r="GF17" s="18">
        <f t="shared" si="23"/>
        <v>0.007490224564206165</v>
      </c>
      <c r="GG17" s="18">
        <f t="shared" si="23"/>
        <v>0.007497185127653032</v>
      </c>
      <c r="GH17" s="18">
        <f t="shared" si="23"/>
        <v>0.007504152805274184</v>
      </c>
      <c r="GI17" s="18">
        <f aca="true" t="shared" si="24" ref="GI17:HN17">2.376*POWER(10,-6)*POWER($D$5,2)*POWER($D$3,4)*POWER(GI14,4)</f>
        <v>0.007511127605881038</v>
      </c>
      <c r="GJ17" s="18">
        <f t="shared" si="24"/>
        <v>0.007518109538298791</v>
      </c>
      <c r="GK17" s="18">
        <f t="shared" si="24"/>
        <v>0.007525098611366429</v>
      </c>
      <c r="GL17" s="18">
        <f t="shared" si="24"/>
        <v>0.007532094833936768</v>
      </c>
      <c r="GM17" s="18">
        <f t="shared" si="24"/>
        <v>0.007539098214876465</v>
      </c>
      <c r="GN17" s="18">
        <f t="shared" si="24"/>
        <v>0.007546108763066065</v>
      </c>
      <c r="GO17" s="18">
        <f t="shared" si="24"/>
        <v>0.007553126487400012</v>
      </c>
      <c r="GP17" s="18">
        <f t="shared" si="24"/>
        <v>0.007560151396786684</v>
      </c>
      <c r="GQ17" s="18">
        <f t="shared" si="24"/>
        <v>0.00756718350014841</v>
      </c>
      <c r="GR17" s="18">
        <f t="shared" si="24"/>
        <v>0.00757422280642151</v>
      </c>
      <c r="GS17" s="18">
        <f t="shared" si="24"/>
        <v>0.007581269324556315</v>
      </c>
      <c r="GT17" s="18">
        <f t="shared" si="24"/>
        <v>0.007588323063517191</v>
      </c>
      <c r="GU17" s="18">
        <f t="shared" si="24"/>
        <v>0.0075953840322825735</v>
      </c>
      <c r="GV17" s="18">
        <f t="shared" si="24"/>
        <v>0.0076024522398449885</v>
      </c>
      <c r="GW17" s="18">
        <f t="shared" si="24"/>
        <v>0.007609527695211079</v>
      </c>
      <c r="GX17" s="18">
        <f t="shared" si="24"/>
        <v>0.007616610407401645</v>
      </c>
      <c r="GY17" s="18">
        <f t="shared" si="24"/>
        <v>0.007623700385451654</v>
      </c>
      <c r="GZ17" s="18">
        <f t="shared" si="24"/>
        <v>0.007630797638410273</v>
      </c>
      <c r="HA17" s="18">
        <f t="shared" si="24"/>
        <v>0.00763790217534091</v>
      </c>
      <c r="HB17" s="18">
        <f t="shared" si="24"/>
        <v>0.0076450140053212195</v>
      </c>
      <c r="HC17" s="18">
        <f t="shared" si="24"/>
        <v>0.007652133137443147</v>
      </c>
      <c r="HD17" s="18">
        <f t="shared" si="24"/>
        <v>0.007659259580812946</v>
      </c>
      <c r="HE17" s="18">
        <f t="shared" si="24"/>
        <v>0.007666393344551211</v>
      </c>
      <c r="HF17" s="18">
        <f t="shared" si="24"/>
        <v>0.007673534437792913</v>
      </c>
      <c r="HG17" s="18">
        <f t="shared" si="24"/>
        <v>0.007680682869687404</v>
      </c>
      <c r="HH17" s="18">
        <f t="shared" si="24"/>
        <v>0.0076878386493984706</v>
      </c>
      <c r="HI17" s="18">
        <f t="shared" si="24"/>
        <v>0.007695001786104352</v>
      </c>
      <c r="HJ17" s="18">
        <f t="shared" si="24"/>
        <v>0.007702172288997762</v>
      </c>
      <c r="HK17" s="18">
        <f t="shared" si="24"/>
        <v>0.00770935016728592</v>
      </c>
      <c r="HL17" s="18">
        <f t="shared" si="24"/>
        <v>0.007716535430190592</v>
      </c>
      <c r="HM17" s="18">
        <f t="shared" si="24"/>
        <v>0.0077237280869481</v>
      </c>
      <c r="HN17" s="18">
        <f t="shared" si="24"/>
        <v>0.007730928146809364</v>
      </c>
      <c r="HO17" s="18">
        <f>2.376*POWER(10,-6)*POWER($D$5,2)*POWER($D$3,4)*POWER(HO14,4)</f>
        <v>0.007738135619039918</v>
      </c>
      <c r="HP17" s="18">
        <f>2.376*POWER(10,-6)*POWER($D$5,2)*POWER($D$3,4)*POWER(HP14,4)</f>
        <v>0.007745350512919956</v>
      </c>
      <c r="HQ17" s="18">
        <f>2.376*POWER(10,-6)*POWER($D$5,2)*POWER($D$3,4)*POWER(HQ14,4)</f>
        <v>0.007752572837744341</v>
      </c>
      <c r="HR17" s="18">
        <f>2.376*POWER(10,-6)*POWER($D$5,2)*POWER($D$3,4)*POWER(HR14,4)</f>
        <v>0.0077598026028226465</v>
      </c>
      <c r="HS17" s="18">
        <f>2.376*POWER(10,-6)*POWER($D$5,2)*POWER($D$3,4)*POWER(HS14,4)</f>
        <v>0.007767039817479181</v>
      </c>
      <c r="HT17" s="18">
        <f aca="true" t="shared" si="25" ref="HT17:IC17">2.376*POWER(10,-6)*POWER($D$5,2)*POWER($D$3,4)*POWER(HT14,4)</f>
        <v>0.00777428449105302</v>
      </c>
      <c r="HU17" s="18">
        <f t="shared" si="25"/>
        <v>0.007781536632898027</v>
      </c>
      <c r="HV17" s="18">
        <f t="shared" si="25"/>
        <v>0.007788796252382889</v>
      </c>
      <c r="HW17" s="18">
        <f t="shared" si="25"/>
        <v>0.007796063358891142</v>
      </c>
      <c r="HX17" s="18">
        <f t="shared" si="25"/>
        <v>0.00780333796182121</v>
      </c>
      <c r="HY17" s="18">
        <f t="shared" si="25"/>
        <v>0.007810620070586416</v>
      </c>
      <c r="HZ17" s="18">
        <f t="shared" si="25"/>
        <v>0.007817909694615023</v>
      </c>
      <c r="IA17" s="18">
        <f t="shared" si="25"/>
        <v>0.007825206843350266</v>
      </c>
      <c r="IB17" s="18">
        <f t="shared" si="25"/>
        <v>0.007832511526250368</v>
      </c>
      <c r="IC17" s="18">
        <f t="shared" si="25"/>
        <v>0.007839823752788586</v>
      </c>
      <c r="ID17" s="18">
        <f aca="true" t="shared" si="26" ref="ID17:IS17">2.376*POWER(10,-6)*POWER($D$5,2)*POWER($D$3,4)*POWER(ID14,4)</f>
        <v>0.007847143532453228</v>
      </c>
      <c r="IE17" s="18">
        <f t="shared" si="26"/>
        <v>0.007854470874747685</v>
      </c>
      <c r="IF17" s="18">
        <f t="shared" si="26"/>
        <v>0.00786180578919046</v>
      </c>
      <c r="IG17" s="18">
        <f t="shared" si="26"/>
        <v>0.007869148285315212</v>
      </c>
      <c r="IH17" s="18">
        <f t="shared" si="26"/>
        <v>0.007876498372670758</v>
      </c>
      <c r="II17" s="18">
        <f t="shared" si="26"/>
        <v>0.007883856060821124</v>
      </c>
      <c r="IJ17" s="18">
        <f t="shared" si="26"/>
        <v>0.00789122135934557</v>
      </c>
      <c r="IK17" s="18">
        <f t="shared" si="26"/>
        <v>0.007898594277838617</v>
      </c>
      <c r="IL17" s="18">
        <f t="shared" si="26"/>
        <v>0.007905974825910081</v>
      </c>
      <c r="IM17" s="18">
        <f t="shared" si="26"/>
        <v>0.007913363013185095</v>
      </c>
      <c r="IN17" s="18">
        <f t="shared" si="26"/>
        <v>0.00792075884930415</v>
      </c>
      <c r="IO17" s="18">
        <f t="shared" si="26"/>
        <v>0.007928162343923113</v>
      </c>
      <c r="IP17" s="18">
        <f t="shared" si="26"/>
        <v>0.007935573506713275</v>
      </c>
      <c r="IQ17" s="18">
        <f t="shared" si="26"/>
        <v>0.007942992347361361</v>
      </c>
      <c r="IR17" s="18">
        <f t="shared" si="26"/>
        <v>0.007950418875569572</v>
      </c>
      <c r="IS17" s="18">
        <f t="shared" si="26"/>
        <v>0.007957853101055616</v>
      </c>
      <c r="IT17" s="21">
        <f>2.376*POWER(10,-6)*POWER($D$5,2)*POWER($D$3,4)*POWER(IT14,4)</f>
        <v>0.00796529503355273</v>
      </c>
    </row>
    <row r="18" spans="1:254" ht="12.75">
      <c r="A18" s="2" t="s">
        <v>30</v>
      </c>
      <c r="B18" s="11" t="s">
        <v>24</v>
      </c>
      <c r="C18" s="24">
        <f aca="true" t="shared" si="27" ref="C18:AH18">0.028*($D$5*$D$3/$D$4)*SQRT(C14)</f>
        <v>0.020953281365934075</v>
      </c>
      <c r="D18" s="24">
        <f t="shared" si="27"/>
        <v>0.02122399327602979</v>
      </c>
      <c r="E18" s="24">
        <f t="shared" si="27"/>
        <v>0.021226422054419148</v>
      </c>
      <c r="F18" s="24">
        <f t="shared" si="27"/>
        <v>0.021228851279788002</v>
      </c>
      <c r="G18" s="24">
        <f t="shared" si="27"/>
        <v>0.021231280952525754</v>
      </c>
      <c r="H18" s="24">
        <f t="shared" si="27"/>
        <v>0.02123371107302224</v>
      </c>
      <c r="I18" s="24">
        <f t="shared" si="27"/>
        <v>0.021236141641667695</v>
      </c>
      <c r="J18" s="24">
        <f t="shared" si="27"/>
        <v>0.02123857265885278</v>
      </c>
      <c r="K18" s="24">
        <f t="shared" si="27"/>
        <v>0.021241004124968575</v>
      </c>
      <c r="L18" s="24">
        <f t="shared" si="27"/>
        <v>0.021243436040406575</v>
      </c>
      <c r="M18" s="24">
        <f t="shared" si="27"/>
        <v>0.02124586840555871</v>
      </c>
      <c r="N18" s="24">
        <f t="shared" si="27"/>
        <v>0.021248301220817313</v>
      </c>
      <c r="O18" s="24">
        <f t="shared" si="27"/>
        <v>0.02125073448657515</v>
      </c>
      <c r="P18" s="24">
        <f t="shared" si="27"/>
        <v>0.021253168203225398</v>
      </c>
      <c r="Q18" s="24">
        <f t="shared" si="27"/>
        <v>0.021255602371161673</v>
      </c>
      <c r="R18" s="24">
        <f t="shared" si="27"/>
        <v>0.021258036990778</v>
      </c>
      <c r="S18" s="24">
        <f t="shared" si="27"/>
        <v>0.021260472062468828</v>
      </c>
      <c r="T18" s="24">
        <f t="shared" si="27"/>
        <v>0.021262907586629045</v>
      </c>
      <c r="U18" s="24">
        <f t="shared" si="27"/>
        <v>0.021265343563653945</v>
      </c>
      <c r="V18" s="24">
        <f t="shared" si="27"/>
        <v>0.021267779993939265</v>
      </c>
      <c r="W18" s="24">
        <f t="shared" si="27"/>
        <v>0.02127021687788115</v>
      </c>
      <c r="X18" s="24">
        <f t="shared" si="27"/>
        <v>0.02127265421587619</v>
      </c>
      <c r="Y18" s="24">
        <f t="shared" si="27"/>
        <v>0.02127509200832139</v>
      </c>
      <c r="Z18" s="24">
        <f t="shared" si="27"/>
        <v>0.021277530255614185</v>
      </c>
      <c r="AA18" s="24">
        <f t="shared" si="27"/>
        <v>0.021279968958152443</v>
      </c>
      <c r="AB18" s="24">
        <f t="shared" si="27"/>
        <v>0.021282408116334455</v>
      </c>
      <c r="AC18" s="24">
        <f t="shared" si="27"/>
        <v>0.021284847730558953</v>
      </c>
      <c r="AD18" s="24">
        <f t="shared" si="27"/>
        <v>0.02128728780122508</v>
      </c>
      <c r="AE18" s="24">
        <f t="shared" si="27"/>
        <v>0.02128972832873243</v>
      </c>
      <c r="AF18" s="24">
        <f t="shared" si="27"/>
        <v>0.021292169313481022</v>
      </c>
      <c r="AG18" s="24">
        <f t="shared" si="27"/>
        <v>0.021294610755871298</v>
      </c>
      <c r="AH18" s="24">
        <f t="shared" si="27"/>
        <v>0.02129705265630414</v>
      </c>
      <c r="AI18" s="24">
        <f aca="true" t="shared" si="28" ref="AI18:BN18">0.028*($D$5*$D$3/$D$4)*SQRT(AI14)</f>
        <v>0.021299495015180872</v>
      </c>
      <c r="AJ18" s="24">
        <f t="shared" si="28"/>
        <v>0.021301937832903232</v>
      </c>
      <c r="AK18" s="24">
        <f t="shared" si="28"/>
        <v>0.02130438110987341</v>
      </c>
      <c r="AL18" s="24">
        <f t="shared" si="28"/>
        <v>0.02130682484649403</v>
      </c>
      <c r="AM18" s="24">
        <f t="shared" si="28"/>
        <v>0.021309269043168138</v>
      </c>
      <c r="AN18" s="24">
        <f t="shared" si="28"/>
        <v>0.021311713700299228</v>
      </c>
      <c r="AO18" s="24">
        <f t="shared" si="28"/>
        <v>0.021314158818291233</v>
      </c>
      <c r="AP18" s="24">
        <f t="shared" si="28"/>
        <v>0.021316604397548514</v>
      </c>
      <c r="AQ18" s="24">
        <f t="shared" si="28"/>
        <v>0.021319050438475876</v>
      </c>
      <c r="AR18" s="24">
        <f t="shared" si="28"/>
        <v>0.021321496941478568</v>
      </c>
      <c r="AS18" s="24">
        <f t="shared" si="28"/>
        <v>0.02132394390696226</v>
      </c>
      <c r="AT18" s="24">
        <f t="shared" si="28"/>
        <v>0.02132639133533309</v>
      </c>
      <c r="AU18" s="24">
        <f t="shared" si="28"/>
        <v>0.021328839226997617</v>
      </c>
      <c r="AV18" s="24">
        <f t="shared" si="28"/>
        <v>0.02133128758236284</v>
      </c>
      <c r="AW18" s="24">
        <f t="shared" si="28"/>
        <v>0.021333736401836213</v>
      </c>
      <c r="AX18" s="24">
        <f t="shared" si="28"/>
        <v>0.02133618568582562</v>
      </c>
      <c r="AY18" s="24">
        <f t="shared" si="28"/>
        <v>0.0213386354347394</v>
      </c>
      <c r="AZ18" s="24">
        <f t="shared" si="28"/>
        <v>0.021341085648986326</v>
      </c>
      <c r="BA18" s="24">
        <f t="shared" si="28"/>
        <v>0.02134353632897562</v>
      </c>
      <c r="BB18" s="24">
        <f t="shared" si="28"/>
        <v>0.02134598747511695</v>
      </c>
      <c r="BC18" s="24">
        <f t="shared" si="28"/>
        <v>0.02134843908782043</v>
      </c>
      <c r="BD18" s="24">
        <f t="shared" si="28"/>
        <v>0.02135089116749661</v>
      </c>
      <c r="BE18" s="24">
        <f t="shared" si="28"/>
        <v>0.021353343714556505</v>
      </c>
      <c r="BF18" s="24">
        <f t="shared" si="28"/>
        <v>0.021355796729411566</v>
      </c>
      <c r="BG18" s="24">
        <f t="shared" si="28"/>
        <v>0.02135825021247369</v>
      </c>
      <c r="BH18" s="24">
        <f t="shared" si="28"/>
        <v>0.021360704164155232</v>
      </c>
      <c r="BI18" s="24">
        <f t="shared" si="28"/>
        <v>0.02136315858486899</v>
      </c>
      <c r="BJ18" s="24">
        <f t="shared" si="28"/>
        <v>0.021365613475028217</v>
      </c>
      <c r="BK18" s="24">
        <f t="shared" si="28"/>
        <v>0.021368068835046616</v>
      </c>
      <c r="BL18" s="24">
        <f t="shared" si="28"/>
        <v>0.02137052466533833</v>
      </c>
      <c r="BM18" s="24">
        <f t="shared" si="28"/>
        <v>0.021372980966317977</v>
      </c>
      <c r="BN18" s="24">
        <f t="shared" si="28"/>
        <v>0.021375437738400605</v>
      </c>
      <c r="BO18" s="24">
        <f aca="true" t="shared" si="29" ref="BO18:BW18">0.028*($D$5*$D$3/$D$4)*SQRT(BO14)</f>
        <v>0.021377894982001724</v>
      </c>
      <c r="BP18" s="24">
        <f t="shared" si="29"/>
        <v>0.021380352697537307</v>
      </c>
      <c r="BQ18" s="24">
        <f t="shared" si="29"/>
        <v>0.021382810885423764</v>
      </c>
      <c r="BR18" s="24">
        <f t="shared" si="29"/>
        <v>0.02138526954607798</v>
      </c>
      <c r="BS18" s="24">
        <f t="shared" si="29"/>
        <v>0.02138772867991728</v>
      </c>
      <c r="BT18" s="24">
        <f t="shared" si="29"/>
        <v>0.02139018828735945</v>
      </c>
      <c r="BU18" s="24">
        <f t="shared" si="29"/>
        <v>0.02139264836882274</v>
      </c>
      <c r="BV18" s="24">
        <f t="shared" si="29"/>
        <v>0.021395108924725847</v>
      </c>
      <c r="BW18" s="74">
        <f t="shared" si="29"/>
        <v>0.02139756995548794</v>
      </c>
      <c r="BX18" s="24">
        <f aca="true" t="shared" si="30" ref="BX18:EU18">0.028*($D$5*$D$3/$D$4)*SQRT(BX14)</f>
        <v>0.02140003070322836</v>
      </c>
      <c r="BY18" s="24">
        <f t="shared" si="30"/>
        <v>0.02140249192602419</v>
      </c>
      <c r="BZ18" s="24">
        <f t="shared" si="30"/>
        <v>0.02140495362429508</v>
      </c>
      <c r="CA18" s="24">
        <f t="shared" si="30"/>
        <v>0.02140741579846115</v>
      </c>
      <c r="CB18" s="24">
        <f t="shared" si="30"/>
        <v>0.02140987844894299</v>
      </c>
      <c r="CC18" s="24">
        <f t="shared" si="30"/>
        <v>0.02141234157616163</v>
      </c>
      <c r="CD18" s="24">
        <f t="shared" si="30"/>
        <v>0.02141480518053858</v>
      </c>
      <c r="CE18" s="24">
        <f aca="true" t="shared" si="31" ref="CE18:CJ18">0.028*($D$5*$D$3/$D$4)*SQRT(CE14)</f>
        <v>0.021417269262495802</v>
      </c>
      <c r="CF18" s="24">
        <f t="shared" si="31"/>
        <v>0.021419733822455732</v>
      </c>
      <c r="CG18" s="24">
        <f t="shared" si="31"/>
        <v>0.021422198860841252</v>
      </c>
      <c r="CH18" s="24">
        <f t="shared" si="31"/>
        <v>0.021424664378075726</v>
      </c>
      <c r="CI18" s="24">
        <f t="shared" si="31"/>
        <v>0.021427130374582975</v>
      </c>
      <c r="CJ18" s="24">
        <f t="shared" si="31"/>
        <v>0.021429596850787283</v>
      </c>
      <c r="CK18" s="24">
        <f t="shared" si="30"/>
        <v>0.021432063807113405</v>
      </c>
      <c r="CL18" s="24">
        <f t="shared" si="30"/>
        <v>0.02143453124398657</v>
      </c>
      <c r="CM18" s="24">
        <f t="shared" si="30"/>
        <v>0.021436999161832455</v>
      </c>
      <c r="CN18" s="24">
        <f t="shared" si="30"/>
        <v>0.021439467561077223</v>
      </c>
      <c r="CO18" s="24">
        <f t="shared" si="30"/>
        <v>0.021441936442147497</v>
      </c>
      <c r="CP18" s="24">
        <f t="shared" si="30"/>
        <v>0.021444405805470378</v>
      </c>
      <c r="CQ18" s="24">
        <f t="shared" si="30"/>
        <v>0.021446875651473428</v>
      </c>
      <c r="CR18" s="24">
        <f t="shared" si="30"/>
        <v>0.021449345980584688</v>
      </c>
      <c r="CS18" s="24">
        <f t="shared" si="30"/>
        <v>0.021451816793232662</v>
      </c>
      <c r="CT18" s="24">
        <f t="shared" si="30"/>
        <v>0.021454288089846334</v>
      </c>
      <c r="CU18" s="24">
        <f t="shared" si="30"/>
        <v>0.02145675987085516</v>
      </c>
      <c r="CV18" s="24">
        <f t="shared" si="30"/>
        <v>0.021459232136689068</v>
      </c>
      <c r="CW18" s="24">
        <f t="shared" si="30"/>
        <v>0.02146170488777846</v>
      </c>
      <c r="CX18" s="24">
        <f t="shared" si="30"/>
        <v>0.02146417812455421</v>
      </c>
      <c r="CY18" s="24">
        <f t="shared" si="30"/>
        <v>0.021466651847447678</v>
      </c>
      <c r="CZ18" s="24">
        <f t="shared" si="30"/>
        <v>0.021469126056890688</v>
      </c>
      <c r="DA18" s="24">
        <f t="shared" si="30"/>
        <v>0.021471600753315556</v>
      </c>
      <c r="DB18" s="24">
        <f t="shared" si="30"/>
        <v>0.021474075937155064</v>
      </c>
      <c r="DC18" s="24">
        <f t="shared" si="30"/>
        <v>0.02147655160884247</v>
      </c>
      <c r="DD18" s="24">
        <f t="shared" si="30"/>
        <v>0.021479027768811523</v>
      </c>
      <c r="DE18" s="24">
        <f t="shared" si="30"/>
        <v>0.021481504417496446</v>
      </c>
      <c r="DF18" s="24">
        <f t="shared" si="30"/>
        <v>0.02148398155533194</v>
      </c>
      <c r="DG18" s="24">
        <f t="shared" si="30"/>
        <v>0.02148645918275319</v>
      </c>
      <c r="DH18" s="24">
        <f t="shared" si="30"/>
        <v>0.021488937300195868</v>
      </c>
      <c r="DI18" s="24">
        <f t="shared" si="30"/>
        <v>0.02149141590809612</v>
      </c>
      <c r="DJ18" s="24">
        <f t="shared" si="30"/>
        <v>0.02149389500689057</v>
      </c>
      <c r="DK18" s="24">
        <f t="shared" si="30"/>
        <v>0.021496374597016355</v>
      </c>
      <c r="DL18" s="24">
        <f t="shared" si="30"/>
        <v>0.02149885467891106</v>
      </c>
      <c r="DM18" s="24">
        <f t="shared" si="30"/>
        <v>0.021501335253012788</v>
      </c>
      <c r="DN18" s="24">
        <f t="shared" si="30"/>
        <v>0.0215038163197601</v>
      </c>
      <c r="DO18" s="24">
        <f t="shared" si="30"/>
        <v>0.021506297879592056</v>
      </c>
      <c r="DP18" s="24">
        <f t="shared" si="30"/>
        <v>0.021508779932948214</v>
      </c>
      <c r="DQ18" s="24">
        <f t="shared" si="30"/>
        <v>0.021511262480268606</v>
      </c>
      <c r="DR18" s="24">
        <f t="shared" si="30"/>
        <v>0.021513745521993755</v>
      </c>
      <c r="DS18" s="24">
        <f t="shared" si="30"/>
        <v>0.021516229058564682</v>
      </c>
      <c r="DT18" s="24">
        <f t="shared" si="30"/>
        <v>0.021518713090422886</v>
      </c>
      <c r="DU18" s="24">
        <f t="shared" si="30"/>
        <v>0.02152119761801037</v>
      </c>
      <c r="DV18" s="24">
        <f t="shared" si="30"/>
        <v>0.021523682641769622</v>
      </c>
      <c r="DW18" s="24">
        <f t="shared" si="30"/>
        <v>0.021526168162143623</v>
      </c>
      <c r="DX18" s="24">
        <f t="shared" si="30"/>
        <v>0.021528654179575845</v>
      </c>
      <c r="DY18" s="24">
        <f t="shared" si="30"/>
        <v>0.02153114069451026</v>
      </c>
      <c r="DZ18" s="24">
        <f t="shared" si="30"/>
        <v>0.021533627707391326</v>
      </c>
      <c r="EA18" s="24">
        <f t="shared" si="30"/>
        <v>0.02153611521866401</v>
      </c>
      <c r="EB18" s="24">
        <f t="shared" si="30"/>
        <v>0.02153860322877376</v>
      </c>
      <c r="EC18" s="24">
        <f t="shared" si="30"/>
        <v>0.021541091738166533</v>
      </c>
      <c r="ED18" s="24">
        <f t="shared" si="30"/>
        <v>0.021543580747288776</v>
      </c>
      <c r="EE18" s="24">
        <f t="shared" si="30"/>
        <v>0.021546070256587436</v>
      </c>
      <c r="EF18" s="24">
        <f t="shared" si="30"/>
        <v>0.021548560266509965</v>
      </c>
      <c r="EG18" s="24">
        <f t="shared" si="30"/>
        <v>0.021551050777504303</v>
      </c>
      <c r="EH18" s="24">
        <f t="shared" si="30"/>
        <v>0.021553541790018903</v>
      </c>
      <c r="EI18" s="24">
        <f t="shared" si="30"/>
        <v>0.02155603330450271</v>
      </c>
      <c r="EJ18" s="24">
        <f t="shared" si="30"/>
        <v>0.02155852532140518</v>
      </c>
      <c r="EK18" s="24">
        <f t="shared" si="30"/>
        <v>0.021561017841176252</v>
      </c>
      <c r="EL18" s="24">
        <f t="shared" si="30"/>
        <v>0.021563510864266396</v>
      </c>
      <c r="EM18" s="24">
        <f t="shared" si="30"/>
        <v>0.02156600439112657</v>
      </c>
      <c r="EN18" s="24">
        <f t="shared" si="30"/>
        <v>0.021568498422208236</v>
      </c>
      <c r="EO18" s="24">
        <f t="shared" si="30"/>
        <v>0.02157099295796337</v>
      </c>
      <c r="EP18" s="24">
        <f t="shared" si="30"/>
        <v>0.021573487998844443</v>
      </c>
      <c r="EQ18" s="24">
        <f t="shared" si="30"/>
        <v>0.021575983545304447</v>
      </c>
      <c r="ER18" s="24">
        <f t="shared" si="30"/>
        <v>0.02157847959779687</v>
      </c>
      <c r="ES18" s="24">
        <f t="shared" si="30"/>
        <v>0.021580976156775712</v>
      </c>
      <c r="ET18" s="24">
        <f t="shared" si="30"/>
        <v>0.02158347322269549</v>
      </c>
      <c r="EU18" s="24">
        <f t="shared" si="30"/>
        <v>0.021585970796011218</v>
      </c>
      <c r="EV18" s="24">
        <f aca="true" t="shared" si="32" ref="EV18:FK18">0.028*($D$5*$D$3/$D$4)*SQRT(EV14)</f>
        <v>0.02158846887717843</v>
      </c>
      <c r="EW18" s="24">
        <f t="shared" si="32"/>
        <v>0.02159096746665317</v>
      </c>
      <c r="EX18" s="24">
        <f t="shared" si="32"/>
        <v>0.021593466564891993</v>
      </c>
      <c r="EY18" s="24">
        <f t="shared" si="32"/>
        <v>0.021595966172351964</v>
      </c>
      <c r="EZ18" s="24">
        <f t="shared" si="32"/>
        <v>0.021598466289490668</v>
      </c>
      <c r="FA18" s="24">
        <f t="shared" si="32"/>
        <v>0.0216009669167662</v>
      </c>
      <c r="FB18" s="24">
        <f t="shared" si="32"/>
        <v>0.021603468054637177</v>
      </c>
      <c r="FC18" s="24">
        <f t="shared" si="32"/>
        <v>0.02160596970356272</v>
      </c>
      <c r="FD18" s="24">
        <f t="shared" si="32"/>
        <v>0.021608471864002478</v>
      </c>
      <c r="FE18" s="24">
        <f>0.028*($D$5*$D$3/$D$4)*SQRT(FE14)</f>
        <v>0.02161097453641661</v>
      </c>
      <c r="FF18" s="24">
        <f>0.028*($D$5*$D$3/$D$4)*SQRT(FF14)</f>
        <v>0.021613477721265806</v>
      </c>
      <c r="FG18" s="24">
        <f>0.028*($D$5*$D$3/$D$4)*SQRT(FG14)</f>
        <v>0.021615981419011256</v>
      </c>
      <c r="FH18" s="24">
        <f>0.028*($D$5*$D$3/$D$4)*SQRT(FH14)</f>
        <v>0.021618485630114686</v>
      </c>
      <c r="FI18" s="24">
        <f>0.028*($D$5*$D$3/$D$4)*SQRT(FI14)</f>
        <v>0.02162099035503833</v>
      </c>
      <c r="FJ18" s="24">
        <f t="shared" si="32"/>
        <v>0.021623495594244962</v>
      </c>
      <c r="FK18" s="24">
        <f t="shared" si="32"/>
        <v>0.02162600134819785</v>
      </c>
      <c r="FL18" s="24">
        <f aca="true" t="shared" si="33" ref="FL18:GH18">0.028*($D$5*$D$3/$D$4)*SQRT(FL14)</f>
        <v>0.021628507617360817</v>
      </c>
      <c r="FM18" s="24">
        <f t="shared" si="33"/>
        <v>0.021631014402198185</v>
      </c>
      <c r="FN18" s="24">
        <f t="shared" si="33"/>
        <v>0.02163352170317481</v>
      </c>
      <c r="FO18" s="24">
        <f t="shared" si="33"/>
        <v>0.02163602952075607</v>
      </c>
      <c r="FP18" s="24">
        <f t="shared" si="33"/>
        <v>0.021638537855407883</v>
      </c>
      <c r="FQ18" s="24">
        <f t="shared" si="33"/>
        <v>0.02164104670759667</v>
      </c>
      <c r="FR18" s="24">
        <f t="shared" si="33"/>
        <v>0.021643556077789398</v>
      </c>
      <c r="FS18" s="24">
        <f t="shared" si="33"/>
        <v>0.021646065966453555</v>
      </c>
      <c r="FT18" s="24">
        <f t="shared" si="33"/>
        <v>0.02164857637405716</v>
      </c>
      <c r="FU18" s="24">
        <f t="shared" si="33"/>
        <v>0.02165108730106876</v>
      </c>
      <c r="FV18" s="24">
        <f t="shared" si="33"/>
        <v>0.02165359874795743</v>
      </c>
      <c r="FW18" s="24">
        <f t="shared" si="33"/>
        <v>0.021656110715192793</v>
      </c>
      <c r="FX18" s="24">
        <f t="shared" si="33"/>
        <v>0.021658623203244985</v>
      </c>
      <c r="FY18" s="24">
        <f t="shared" si="33"/>
        <v>0.02166113621258468</v>
      </c>
      <c r="FZ18" s="24">
        <f t="shared" si="33"/>
        <v>0.021663649743683087</v>
      </c>
      <c r="GA18" s="24">
        <f t="shared" si="33"/>
        <v>0.021666163797011955</v>
      </c>
      <c r="GB18" s="24">
        <f t="shared" si="33"/>
        <v>0.021668678373043565</v>
      </c>
      <c r="GC18" s="24">
        <f t="shared" si="33"/>
        <v>0.021671193472250726</v>
      </c>
      <c r="GD18" s="24">
        <f t="shared" si="33"/>
        <v>0.021673709095106797</v>
      </c>
      <c r="GE18" s="24">
        <f t="shared" si="33"/>
        <v>0.021676225242085664</v>
      </c>
      <c r="GF18" s="24">
        <f t="shared" si="33"/>
        <v>0.021678741913661762</v>
      </c>
      <c r="GG18" s="24">
        <f t="shared" si="33"/>
        <v>0.02168125911031006</v>
      </c>
      <c r="GH18" s="24">
        <f t="shared" si="33"/>
        <v>0.021683776832506062</v>
      </c>
      <c r="GI18" s="24">
        <f aca="true" t="shared" si="34" ref="GI18:HN18">0.028*($D$5*$D$3/$D$4)*SQRT(GI14)</f>
        <v>0.021686295080725827</v>
      </c>
      <c r="GJ18" s="24">
        <f t="shared" si="34"/>
        <v>0.021688813855445934</v>
      </c>
      <c r="GK18" s="24">
        <f t="shared" si="34"/>
        <v>0.021691333157143527</v>
      </c>
      <c r="GL18" s="24">
        <f t="shared" si="34"/>
        <v>0.021693852986296284</v>
      </c>
      <c r="GM18" s="24">
        <f t="shared" si="34"/>
        <v>0.021696373343382425</v>
      </c>
      <c r="GN18" s="24">
        <f t="shared" si="34"/>
        <v>0.021698894228880713</v>
      </c>
      <c r="GO18" s="24">
        <f t="shared" si="34"/>
        <v>0.02170141564327047</v>
      </c>
      <c r="GP18" s="24">
        <f t="shared" si="34"/>
        <v>0.021703937587031548</v>
      </c>
      <c r="GQ18" s="24">
        <f t="shared" si="34"/>
        <v>0.02170646006064436</v>
      </c>
      <c r="GR18" s="24">
        <f t="shared" si="34"/>
        <v>0.02170898306458986</v>
      </c>
      <c r="GS18" s="24">
        <f t="shared" si="34"/>
        <v>0.02171150659934955</v>
      </c>
      <c r="GT18" s="24">
        <f t="shared" si="34"/>
        <v>0.02171403066540549</v>
      </c>
      <c r="GU18" s="24">
        <f t="shared" si="34"/>
        <v>0.02171655526324028</v>
      </c>
      <c r="GV18" s="24">
        <f t="shared" si="34"/>
        <v>0.021719080393337076</v>
      </c>
      <c r="GW18" s="24">
        <f t="shared" si="34"/>
        <v>0.02172160605617959</v>
      </c>
      <c r="GX18" s="24">
        <f t="shared" si="34"/>
        <v>0.021724132252252087</v>
      </c>
      <c r="GY18" s="24">
        <f t="shared" si="34"/>
        <v>0.021726658982039383</v>
      </c>
      <c r="GZ18" s="24">
        <f t="shared" si="34"/>
        <v>0.021729186246026846</v>
      </c>
      <c r="HA18" s="24">
        <f t="shared" si="34"/>
        <v>0.021731714044700402</v>
      </c>
      <c r="HB18" s="24">
        <f t="shared" si="34"/>
        <v>0.021734242378546542</v>
      </c>
      <c r="HC18" s="24">
        <f t="shared" si="34"/>
        <v>0.021736771248052303</v>
      </c>
      <c r="HD18" s="24">
        <f t="shared" si="34"/>
        <v>0.021739300653705284</v>
      </c>
      <c r="HE18" s="24">
        <f t="shared" si="34"/>
        <v>0.02174183059599364</v>
      </c>
      <c r="HF18" s="24">
        <f t="shared" si="34"/>
        <v>0.02174436107540609</v>
      </c>
      <c r="HG18" s="24">
        <f t="shared" si="34"/>
        <v>0.02174689209243192</v>
      </c>
      <c r="HH18" s="24">
        <f t="shared" si="34"/>
        <v>0.02174942364756096</v>
      </c>
      <c r="HI18" s="24">
        <f t="shared" si="34"/>
        <v>0.02175195574128362</v>
      </c>
      <c r="HJ18" s="24">
        <f t="shared" si="34"/>
        <v>0.021754488374090865</v>
      </c>
      <c r="HK18" s="24">
        <f t="shared" si="34"/>
        <v>0.02175702154647422</v>
      </c>
      <c r="HL18" s="24">
        <f t="shared" si="34"/>
        <v>0.021759555258925787</v>
      </c>
      <c r="HM18" s="24">
        <f t="shared" si="34"/>
        <v>0.021762089511938223</v>
      </c>
      <c r="HN18" s="24">
        <f t="shared" si="34"/>
        <v>0.021764624306004753</v>
      </c>
      <c r="HO18" s="24">
        <f>0.028*($D$5*$D$3/$D$4)*SQRT(HO14)</f>
        <v>0.021767159641619172</v>
      </c>
      <c r="HP18" s="24">
        <f>0.028*($D$5*$D$3/$D$4)*SQRT(HP14)</f>
        <v>0.02176969551927585</v>
      </c>
      <c r="HQ18" s="24">
        <f>0.028*($D$5*$D$3/$D$4)*SQRT(HQ14)</f>
        <v>0.021772231939469706</v>
      </c>
      <c r="HR18" s="24">
        <f>0.028*($D$5*$D$3/$D$4)*SQRT(HR14)</f>
        <v>0.021774768902696258</v>
      </c>
      <c r="HS18" s="24">
        <f>0.028*($D$5*$D$3/$D$4)*SQRT(HS14)</f>
        <v>0.02177730640945157</v>
      </c>
      <c r="HT18" s="24">
        <f aca="true" t="shared" si="35" ref="HT18:IC18">0.028*($D$5*$D$3/$D$4)*SQRT(HT14)</f>
        <v>0.021779844460232286</v>
      </c>
      <c r="HU18" s="24">
        <f t="shared" si="35"/>
        <v>0.021782383055535624</v>
      </c>
      <c r="HV18" s="24">
        <f t="shared" si="35"/>
        <v>0.02178492219585938</v>
      </c>
      <c r="HW18" s="24">
        <f t="shared" si="35"/>
        <v>0.02178746188170191</v>
      </c>
      <c r="HX18" s="24">
        <f t="shared" si="35"/>
        <v>0.021790002113562162</v>
      </c>
      <c r="HY18" s="24">
        <f t="shared" si="35"/>
        <v>0.021792542891939652</v>
      </c>
      <c r="HZ18" s="24">
        <f t="shared" si="35"/>
        <v>0.021795084217334473</v>
      </c>
      <c r="IA18" s="24">
        <f t="shared" si="35"/>
        <v>0.02179762609024729</v>
      </c>
      <c r="IB18" s="24">
        <f t="shared" si="35"/>
        <v>0.021800168511179358</v>
      </c>
      <c r="IC18" s="24">
        <f t="shared" si="35"/>
        <v>0.021802711480632505</v>
      </c>
      <c r="ID18" s="24">
        <f aca="true" t="shared" si="36" ref="ID18:IS18">0.028*($D$5*$D$3/$D$4)*SQRT(ID14)</f>
        <v>0.021805254999109142</v>
      </c>
      <c r="IE18" s="24">
        <f t="shared" si="36"/>
        <v>0.02180779906711226</v>
      </c>
      <c r="IF18" s="24">
        <f t="shared" si="36"/>
        <v>0.02181034368514543</v>
      </c>
      <c r="IG18" s="24">
        <f t="shared" si="36"/>
        <v>0.02181288885371281</v>
      </c>
      <c r="IH18" s="24">
        <f t="shared" si="36"/>
        <v>0.02181543457331914</v>
      </c>
      <c r="II18" s="24">
        <f t="shared" si="36"/>
        <v>0.02181798084446974</v>
      </c>
      <c r="IJ18" s="24">
        <f t="shared" si="36"/>
        <v>0.021820527667670533</v>
      </c>
      <c r="IK18" s="24">
        <f t="shared" si="36"/>
        <v>0.021823075043428005</v>
      </c>
      <c r="IL18" s="24">
        <f t="shared" si="36"/>
        <v>0.021825622972249242</v>
      </c>
      <c r="IM18" s="24">
        <f t="shared" si="36"/>
        <v>0.02182817145464192</v>
      </c>
      <c r="IN18" s="24">
        <f t="shared" si="36"/>
        <v>0.0218307204911143</v>
      </c>
      <c r="IO18" s="24">
        <f t="shared" si="36"/>
        <v>0.021833270082175237</v>
      </c>
      <c r="IP18" s="24">
        <f t="shared" si="36"/>
        <v>0.02183582022833417</v>
      </c>
      <c r="IQ18" s="24">
        <f t="shared" si="36"/>
        <v>0.021838370930101138</v>
      </c>
      <c r="IR18" s="24">
        <f t="shared" si="36"/>
        <v>0.021840922187986767</v>
      </c>
      <c r="IS18" s="24">
        <f t="shared" si="36"/>
        <v>0.021843474002502278</v>
      </c>
      <c r="IT18" s="6">
        <f>0.028*($D$5*$D$3/$D$4)*SQRT(IT14)</f>
        <v>0.021846026374159493</v>
      </c>
    </row>
    <row r="19" spans="1:254" ht="12.75">
      <c r="A19" s="2" t="s">
        <v>27</v>
      </c>
      <c r="B19" s="11" t="s">
        <v>28</v>
      </c>
      <c r="C19" s="25">
        <f aca="true" t="shared" si="37" ref="C19:AH19">+C17/(C17+C18)</f>
        <v>0.21399818905371723</v>
      </c>
      <c r="D19" s="25">
        <f t="shared" si="37"/>
        <v>0.22950076811196626</v>
      </c>
      <c r="E19" s="25">
        <f t="shared" si="37"/>
        <v>0.2296424402414254</v>
      </c>
      <c r="F19" s="25">
        <f t="shared" si="37"/>
        <v>0.2297841836093732</v>
      </c>
      <c r="G19" s="25">
        <f t="shared" si="37"/>
        <v>0.2299259982405008</v>
      </c>
      <c r="H19" s="25">
        <f t="shared" si="37"/>
        <v>0.23006788415949903</v>
      </c>
      <c r="I19" s="25">
        <f t="shared" si="37"/>
        <v>0.23020984139105818</v>
      </c>
      <c r="J19" s="25">
        <f t="shared" si="37"/>
        <v>0.23035186995986856</v>
      </c>
      <c r="K19" s="25">
        <f t="shared" si="37"/>
        <v>0.23049396989061974</v>
      </c>
      <c r="L19" s="25">
        <f t="shared" si="37"/>
        <v>0.23063614120800122</v>
      </c>
      <c r="M19" s="25">
        <f t="shared" si="37"/>
        <v>0.230778383936702</v>
      </c>
      <c r="N19" s="25">
        <f t="shared" si="37"/>
        <v>0.23092069810141078</v>
      </c>
      <c r="O19" s="25">
        <f t="shared" si="37"/>
        <v>0.2310630837268156</v>
      </c>
      <c r="P19" s="25">
        <f t="shared" si="37"/>
        <v>0.23120554083760447</v>
      </c>
      <c r="Q19" s="25">
        <f t="shared" si="37"/>
        <v>0.23134806945846478</v>
      </c>
      <c r="R19" s="25">
        <f t="shared" si="37"/>
        <v>0.2314906696140834</v>
      </c>
      <c r="S19" s="25">
        <f t="shared" si="37"/>
        <v>0.23163334132914695</v>
      </c>
      <c r="T19" s="25">
        <f t="shared" si="37"/>
        <v>0.23177608462834157</v>
      </c>
      <c r="U19" s="25">
        <f t="shared" si="37"/>
        <v>0.2319188995363527</v>
      </c>
      <c r="V19" s="25">
        <f t="shared" si="37"/>
        <v>0.23206178607786554</v>
      </c>
      <c r="W19" s="25">
        <f t="shared" si="37"/>
        <v>0.23220474427756488</v>
      </c>
      <c r="X19" s="25">
        <f t="shared" si="37"/>
        <v>0.23234777416013475</v>
      </c>
      <c r="Y19" s="25">
        <f t="shared" si="37"/>
        <v>0.23249087575025879</v>
      </c>
      <c r="Z19" s="25">
        <f t="shared" si="37"/>
        <v>0.23263404907261998</v>
      </c>
      <c r="AA19" s="25">
        <f t="shared" si="37"/>
        <v>0.23277729415190118</v>
      </c>
      <c r="AB19" s="25">
        <f t="shared" si="37"/>
        <v>0.23292061101278425</v>
      </c>
      <c r="AC19" s="25">
        <f t="shared" si="37"/>
        <v>0.23306399967995076</v>
      </c>
      <c r="AD19" s="25">
        <f t="shared" si="37"/>
        <v>0.2332074601780816</v>
      </c>
      <c r="AE19" s="25">
        <f t="shared" si="37"/>
        <v>0.233350992531857</v>
      </c>
      <c r="AF19" s="25">
        <f t="shared" si="37"/>
        <v>0.23349459676595682</v>
      </c>
      <c r="AG19" s="25">
        <f t="shared" si="37"/>
        <v>0.23363827290506017</v>
      </c>
      <c r="AH19" s="25">
        <f t="shared" si="37"/>
        <v>0.23378202097384554</v>
      </c>
      <c r="AI19" s="25">
        <f aca="true" t="shared" si="38" ref="AI19:BN19">+AI17/(AI17+AI18)</f>
        <v>0.23392584099699082</v>
      </c>
      <c r="AJ19" s="25">
        <f t="shared" si="38"/>
        <v>0.2340697329991733</v>
      </c>
      <c r="AK19" s="25">
        <f t="shared" si="38"/>
        <v>0.23421369700506964</v>
      </c>
      <c r="AL19" s="25">
        <f t="shared" si="38"/>
        <v>0.2343577330393557</v>
      </c>
      <c r="AM19" s="25">
        <f t="shared" si="38"/>
        <v>0.23450184112670686</v>
      </c>
      <c r="AN19" s="25">
        <f t="shared" si="38"/>
        <v>0.23464602129179774</v>
      </c>
      <c r="AO19" s="25">
        <f t="shared" si="38"/>
        <v>0.23479027355930207</v>
      </c>
      <c r="AP19" s="25">
        <f t="shared" si="38"/>
        <v>0.2349345979538932</v>
      </c>
      <c r="AQ19" s="25">
        <f t="shared" si="38"/>
        <v>0.2350789945002435</v>
      </c>
      <c r="AR19" s="25">
        <f t="shared" si="38"/>
        <v>0.2352234632230247</v>
      </c>
      <c r="AS19" s="25">
        <f t="shared" si="38"/>
        <v>0.23536800414690803</v>
      </c>
      <c r="AT19" s="25">
        <f t="shared" si="38"/>
        <v>0.23551261729656342</v>
      </c>
      <c r="AU19" s="25">
        <f t="shared" si="38"/>
        <v>0.23565730269666052</v>
      </c>
      <c r="AV19" s="25">
        <f t="shared" si="38"/>
        <v>0.23580206037186804</v>
      </c>
      <c r="AW19" s="25">
        <f t="shared" si="38"/>
        <v>0.23594689034685395</v>
      </c>
      <c r="AX19" s="25">
        <f t="shared" si="38"/>
        <v>0.23609179264628521</v>
      </c>
      <c r="AY19" s="25">
        <f t="shared" si="38"/>
        <v>0.23623676729482823</v>
      </c>
      <c r="AZ19" s="25">
        <f t="shared" si="38"/>
        <v>0.23638181431714836</v>
      </c>
      <c r="BA19" s="25">
        <f t="shared" si="38"/>
        <v>0.2365269337379104</v>
      </c>
      <c r="BB19" s="25">
        <f t="shared" si="38"/>
        <v>0.23667212558177803</v>
      </c>
      <c r="BC19" s="25">
        <f t="shared" si="38"/>
        <v>0.23681738987341422</v>
      </c>
      <c r="BD19" s="25">
        <f t="shared" si="38"/>
        <v>0.23696272663748105</v>
      </c>
      <c r="BE19" s="25">
        <f t="shared" si="38"/>
        <v>0.23710813589863958</v>
      </c>
      <c r="BF19" s="25">
        <f t="shared" si="38"/>
        <v>0.23725361768155026</v>
      </c>
      <c r="BG19" s="25">
        <f t="shared" si="38"/>
        <v>0.2373991720108723</v>
      </c>
      <c r="BH19" s="25">
        <f t="shared" si="38"/>
        <v>0.23754479891126423</v>
      </c>
      <c r="BI19" s="25">
        <f t="shared" si="38"/>
        <v>0.23769049840738354</v>
      </c>
      <c r="BJ19" s="25">
        <f t="shared" si="38"/>
        <v>0.23783627052388687</v>
      </c>
      <c r="BK19" s="25">
        <f t="shared" si="38"/>
        <v>0.23798211528542967</v>
      </c>
      <c r="BL19" s="25">
        <f t="shared" si="38"/>
        <v>0.23812803271666674</v>
      </c>
      <c r="BM19" s="25">
        <f t="shared" si="38"/>
        <v>0.2382740228422517</v>
      </c>
      <c r="BN19" s="25">
        <f t="shared" si="38"/>
        <v>0.238420085686837</v>
      </c>
      <c r="BO19" s="25">
        <f aca="true" t="shared" si="39" ref="BO19:CT19">+BO17/(BO17+BO18)</f>
        <v>0.2385662212750747</v>
      </c>
      <c r="BP19" s="25">
        <f t="shared" si="39"/>
        <v>0.23871242963161518</v>
      </c>
      <c r="BQ19" s="25">
        <f t="shared" si="39"/>
        <v>0.23885871078110826</v>
      </c>
      <c r="BR19" s="25">
        <f t="shared" si="39"/>
        <v>0.2390050647482023</v>
      </c>
      <c r="BS19" s="25">
        <f t="shared" si="39"/>
        <v>0.23915149155754492</v>
      </c>
      <c r="BT19" s="25">
        <f t="shared" si="39"/>
        <v>0.23929799123378262</v>
      </c>
      <c r="BU19" s="25">
        <f t="shared" si="39"/>
        <v>0.23944456380156065</v>
      </c>
      <c r="BV19" s="25">
        <f t="shared" si="39"/>
        <v>0.23959120928552347</v>
      </c>
      <c r="BW19" s="75">
        <f t="shared" si="39"/>
        <v>0.2397379277103142</v>
      </c>
      <c r="BX19" s="25">
        <f t="shared" si="39"/>
        <v>0.2398846738726289</v>
      </c>
      <c r="BY19" s="25">
        <f t="shared" si="39"/>
        <v>0.2400314929591974</v>
      </c>
      <c r="BZ19" s="25">
        <f t="shared" si="39"/>
        <v>0.2401783849945883</v>
      </c>
      <c r="CA19" s="25">
        <f t="shared" si="39"/>
        <v>0.24032535000336905</v>
      </c>
      <c r="CB19" s="25">
        <f t="shared" si="39"/>
        <v>0.24047238801010593</v>
      </c>
      <c r="CC19" s="25">
        <f t="shared" si="39"/>
        <v>0.24061949903936383</v>
      </c>
      <c r="CD19" s="25">
        <f t="shared" si="39"/>
        <v>0.24076668311570654</v>
      </c>
      <c r="CE19" s="25">
        <f t="shared" si="39"/>
        <v>0.24091394026369642</v>
      </c>
      <c r="CF19" s="25">
        <f t="shared" si="39"/>
        <v>0.2410612705078946</v>
      </c>
      <c r="CG19" s="25">
        <f t="shared" si="39"/>
        <v>0.2412086738728608</v>
      </c>
      <c r="CH19" s="25">
        <f t="shared" si="39"/>
        <v>0.2413561503831538</v>
      </c>
      <c r="CI19" s="25">
        <f t="shared" si="39"/>
        <v>0.24150370006333058</v>
      </c>
      <c r="CJ19" s="25">
        <f t="shared" si="39"/>
        <v>0.24165132293794714</v>
      </c>
      <c r="CK19" s="25">
        <f t="shared" si="39"/>
        <v>0.241799019031558</v>
      </c>
      <c r="CL19" s="25">
        <f t="shared" si="39"/>
        <v>0.2419467883687164</v>
      </c>
      <c r="CM19" s="25">
        <f t="shared" si="39"/>
        <v>0.2420946309739739</v>
      </c>
      <c r="CN19" s="25">
        <f t="shared" si="39"/>
        <v>0.24224254687188115</v>
      </c>
      <c r="CO19" s="25">
        <f t="shared" si="39"/>
        <v>0.24239053608698705</v>
      </c>
      <c r="CP19" s="25">
        <f t="shared" si="39"/>
        <v>0.24253859864383917</v>
      </c>
      <c r="CQ19" s="25">
        <f t="shared" si="39"/>
        <v>0.24268673456698373</v>
      </c>
      <c r="CR19" s="25">
        <f t="shared" si="39"/>
        <v>0.24283494388096552</v>
      </c>
      <c r="CS19" s="25">
        <f t="shared" si="39"/>
        <v>0.24298322661032784</v>
      </c>
      <c r="CT19" s="25">
        <f t="shared" si="39"/>
        <v>0.24313158277961247</v>
      </c>
      <c r="CU19" s="25">
        <f aca="true" t="shared" si="40" ref="CU19:DZ19">+CU17/(CU17+CU18)</f>
        <v>0.2432800124133598</v>
      </c>
      <c r="CV19" s="25">
        <f t="shared" si="40"/>
        <v>0.24342851553610867</v>
      </c>
      <c r="CW19" s="25">
        <f t="shared" si="40"/>
        <v>0.24357709217239656</v>
      </c>
      <c r="CX19" s="25">
        <f t="shared" si="40"/>
        <v>0.24372574234675914</v>
      </c>
      <c r="CY19" s="25">
        <f t="shared" si="40"/>
        <v>0.243874466083731</v>
      </c>
      <c r="CZ19" s="25">
        <f t="shared" si="40"/>
        <v>0.24402326340784472</v>
      </c>
      <c r="DA19" s="25">
        <f t="shared" si="40"/>
        <v>0.24417213434363177</v>
      </c>
      <c r="DB19" s="25">
        <f t="shared" si="40"/>
        <v>0.24432107891562152</v>
      </c>
      <c r="DC19" s="25">
        <f t="shared" si="40"/>
        <v>0.24447009714834247</v>
      </c>
      <c r="DD19" s="25">
        <f t="shared" si="40"/>
        <v>0.24461918906632096</v>
      </c>
      <c r="DE19" s="25">
        <f t="shared" si="40"/>
        <v>0.24476835469408184</v>
      </c>
      <c r="DF19" s="25">
        <f t="shared" si="40"/>
        <v>0.2449175940561485</v>
      </c>
      <c r="DG19" s="25">
        <f t="shared" si="40"/>
        <v>0.24506690717704258</v>
      </c>
      <c r="DH19" s="25">
        <f t="shared" si="40"/>
        <v>0.24521629408128415</v>
      </c>
      <c r="DI19" s="25">
        <f t="shared" si="40"/>
        <v>0.24536575479339154</v>
      </c>
      <c r="DJ19" s="25">
        <f t="shared" si="40"/>
        <v>0.24551528933788155</v>
      </c>
      <c r="DK19" s="25">
        <f t="shared" si="40"/>
        <v>0.24566489773926914</v>
      </c>
      <c r="DL19" s="25">
        <f t="shared" si="40"/>
        <v>0.24581458002206777</v>
      </c>
      <c r="DM19" s="25">
        <f t="shared" si="40"/>
        <v>0.24596433621078898</v>
      </c>
      <c r="DN19" s="25">
        <f t="shared" si="40"/>
        <v>0.24611416632994268</v>
      </c>
      <c r="DO19" s="25">
        <f t="shared" si="40"/>
        <v>0.2462640704040372</v>
      </c>
      <c r="DP19" s="25">
        <f t="shared" si="40"/>
        <v>0.2464140484575788</v>
      </c>
      <c r="DQ19" s="25">
        <f t="shared" si="40"/>
        <v>0.2465641005150722</v>
      </c>
      <c r="DR19" s="25">
        <f t="shared" si="40"/>
        <v>0.24671422660102044</v>
      </c>
      <c r="DS19" s="25">
        <f t="shared" si="40"/>
        <v>0.24686442673992448</v>
      </c>
      <c r="DT19" s="25">
        <f t="shared" si="40"/>
        <v>0.24701470095628386</v>
      </c>
      <c r="DU19" s="25">
        <f t="shared" si="40"/>
        <v>0.2471650492745959</v>
      </c>
      <c r="DV19" s="25">
        <f t="shared" si="40"/>
        <v>0.2473154717193564</v>
      </c>
      <c r="DW19" s="25">
        <f t="shared" si="40"/>
        <v>0.24746596831505918</v>
      </c>
      <c r="DX19" s="25">
        <f t="shared" si="40"/>
        <v>0.24761653908619619</v>
      </c>
      <c r="DY19" s="25">
        <f t="shared" si="40"/>
        <v>0.24776718405725764</v>
      </c>
      <c r="DZ19" s="25">
        <f t="shared" si="40"/>
        <v>0.24791790325273189</v>
      </c>
      <c r="EA19" s="25">
        <f aca="true" t="shared" si="41" ref="EA19:FF19">+EA17/(EA17+EA18)</f>
        <v>0.24806869669710513</v>
      </c>
      <c r="EB19" s="25">
        <f t="shared" si="41"/>
        <v>0.2482195644148619</v>
      </c>
      <c r="EC19" s="25">
        <f t="shared" si="41"/>
        <v>0.2483705064304848</v>
      </c>
      <c r="ED19" s="25">
        <f t="shared" si="41"/>
        <v>0.24852152276845438</v>
      </c>
      <c r="EE19" s="25">
        <f t="shared" si="41"/>
        <v>0.24867261345324942</v>
      </c>
      <c r="EF19" s="25">
        <f t="shared" si="41"/>
        <v>0.24882377850934653</v>
      </c>
      <c r="EG19" s="25">
        <f t="shared" si="41"/>
        <v>0.24897501796122057</v>
      </c>
      <c r="EH19" s="25">
        <f t="shared" si="41"/>
        <v>0.2491263318333442</v>
      </c>
      <c r="EI19" s="25">
        <f t="shared" si="41"/>
        <v>0.24927772015018823</v>
      </c>
      <c r="EJ19" s="25">
        <f t="shared" si="41"/>
        <v>0.2494291829362214</v>
      </c>
      <c r="EK19" s="25">
        <f t="shared" si="41"/>
        <v>0.2495807202159104</v>
      </c>
      <c r="EL19" s="25">
        <f t="shared" si="41"/>
        <v>0.24973233201372005</v>
      </c>
      <c r="EM19" s="25">
        <f t="shared" si="41"/>
        <v>0.24988401835411284</v>
      </c>
      <c r="EN19" s="25">
        <f t="shared" si="41"/>
        <v>0.25003577926154946</v>
      </c>
      <c r="EO19" s="25">
        <f t="shared" si="41"/>
        <v>0.2501876147604883</v>
      </c>
      <c r="EP19" s="25">
        <f t="shared" si="41"/>
        <v>0.2503395248753859</v>
      </c>
      <c r="EQ19" s="25">
        <f t="shared" si="41"/>
        <v>0.2504915096306964</v>
      </c>
      <c r="ER19" s="25">
        <f t="shared" si="41"/>
        <v>0.25064356905087204</v>
      </c>
      <c r="ES19" s="25">
        <f t="shared" si="41"/>
        <v>0.250795703160363</v>
      </c>
      <c r="ET19" s="25">
        <f t="shared" si="41"/>
        <v>0.25094791198361693</v>
      </c>
      <c r="EU19" s="25">
        <f t="shared" si="41"/>
        <v>0.2511001955450797</v>
      </c>
      <c r="EV19" s="25">
        <f t="shared" si="41"/>
        <v>0.2512525538691948</v>
      </c>
      <c r="EW19" s="25">
        <f t="shared" si="41"/>
        <v>0.2514049869804037</v>
      </c>
      <c r="EX19" s="25">
        <f t="shared" si="41"/>
        <v>0.2515574949031455</v>
      </c>
      <c r="EY19" s="25">
        <f t="shared" si="41"/>
        <v>0.2517100776618572</v>
      </c>
      <c r="EZ19" s="25">
        <f t="shared" si="41"/>
        <v>0.2518627352809734</v>
      </c>
      <c r="FA19" s="25">
        <f t="shared" si="41"/>
        <v>0.25201546778492667</v>
      </c>
      <c r="FB19" s="25">
        <f t="shared" si="41"/>
        <v>0.2521682751981473</v>
      </c>
      <c r="FC19" s="25">
        <f t="shared" si="41"/>
        <v>0.2523211575450632</v>
      </c>
      <c r="FD19" s="25">
        <f t="shared" si="41"/>
        <v>0.2524741148500999</v>
      </c>
      <c r="FE19" s="25">
        <f t="shared" si="41"/>
        <v>0.25262714713768086</v>
      </c>
      <c r="FF19" s="25">
        <f t="shared" si="41"/>
        <v>0.2527802544322271</v>
      </c>
      <c r="FG19" s="25">
        <f aca="true" t="shared" si="42" ref="FG19:GL19">+FG17/(FG17+FG18)</f>
        <v>0.2529334367581574</v>
      </c>
      <c r="FH19" s="25">
        <f t="shared" si="42"/>
        <v>0.2530866941398881</v>
      </c>
      <c r="FI19" s="25">
        <f t="shared" si="42"/>
        <v>0.2532400266018333</v>
      </c>
      <c r="FJ19" s="25">
        <f t="shared" si="42"/>
        <v>0.2533934341684045</v>
      </c>
      <c r="FK19" s="25">
        <f t="shared" si="42"/>
        <v>0.25354691686401104</v>
      </c>
      <c r="FL19" s="25">
        <f t="shared" si="42"/>
        <v>0.2537004747130599</v>
      </c>
      <c r="FM19" s="25">
        <f t="shared" si="42"/>
        <v>0.2538541077399554</v>
      </c>
      <c r="FN19" s="25">
        <f t="shared" si="42"/>
        <v>0.2540078159690998</v>
      </c>
      <c r="FO19" s="25">
        <f t="shared" si="42"/>
        <v>0.2541615994248925</v>
      </c>
      <c r="FP19" s="25">
        <f t="shared" si="42"/>
        <v>0.2543154581317307</v>
      </c>
      <c r="FQ19" s="25">
        <f t="shared" si="42"/>
        <v>0.2544693921140091</v>
      </c>
      <c r="FR19" s="25">
        <f t="shared" si="42"/>
        <v>0.2546234013961199</v>
      </c>
      <c r="FS19" s="25">
        <f t="shared" si="42"/>
        <v>0.2547774860024528</v>
      </c>
      <c r="FT19" s="25">
        <f t="shared" si="42"/>
        <v>0.25493164595739504</v>
      </c>
      <c r="FU19" s="25">
        <f t="shared" si="42"/>
        <v>0.25508588128533116</v>
      </c>
      <c r="FV19" s="25">
        <f t="shared" si="42"/>
        <v>0.25524019201064335</v>
      </c>
      <c r="FW19" s="25">
        <f t="shared" si="42"/>
        <v>0.25539457815771127</v>
      </c>
      <c r="FX19" s="25">
        <f t="shared" si="42"/>
        <v>0.25554903975091187</v>
      </c>
      <c r="FY19" s="25">
        <f t="shared" si="42"/>
        <v>0.25570357681461964</v>
      </c>
      <c r="FZ19" s="25">
        <f t="shared" si="42"/>
        <v>0.2558581893732063</v>
      </c>
      <c r="GA19" s="25">
        <f t="shared" si="42"/>
        <v>0.2560128774510412</v>
      </c>
      <c r="GB19" s="25">
        <f t="shared" si="42"/>
        <v>0.2561676410724908</v>
      </c>
      <c r="GC19" s="25">
        <f t="shared" si="42"/>
        <v>0.2563224802619192</v>
      </c>
      <c r="GD19" s="25">
        <f t="shared" si="42"/>
        <v>0.25647739504368766</v>
      </c>
      <c r="GE19" s="25">
        <f t="shared" si="42"/>
        <v>0.2566323854421549</v>
      </c>
      <c r="GF19" s="25">
        <f t="shared" si="42"/>
        <v>0.2567874514816767</v>
      </c>
      <c r="GG19" s="25">
        <f t="shared" si="42"/>
        <v>0.25694259318660645</v>
      </c>
      <c r="GH19" s="25">
        <f t="shared" si="42"/>
        <v>0.2570978105812947</v>
      </c>
      <c r="GI19" s="25">
        <f aca="true" t="shared" si="43" ref="GI19:HN19">+GI17/(GI17+GI18)</f>
        <v>0.2572531036900892</v>
      </c>
      <c r="GJ19" s="25">
        <f t="shared" si="43"/>
        <v>0.2574084725373352</v>
      </c>
      <c r="GK19" s="25">
        <f t="shared" si="43"/>
        <v>0.2575639171473748</v>
      </c>
      <c r="GL19" s="25">
        <f t="shared" si="43"/>
        <v>0.2577194375445479</v>
      </c>
      <c r="GM19" s="25">
        <f t="shared" si="43"/>
        <v>0.25787503375319093</v>
      </c>
      <c r="GN19" s="25">
        <f t="shared" si="43"/>
        <v>0.2580307057976381</v>
      </c>
      <c r="GO19" s="25">
        <f t="shared" si="43"/>
        <v>0.25818645370222043</v>
      </c>
      <c r="GP19" s="25">
        <f t="shared" si="43"/>
        <v>0.2583422774912665</v>
      </c>
      <c r="GQ19" s="25">
        <f t="shared" si="43"/>
        <v>0.2584981771891015</v>
      </c>
      <c r="GR19" s="25">
        <f t="shared" si="43"/>
        <v>0.2586541528200483</v>
      </c>
      <c r="GS19" s="25">
        <f t="shared" si="43"/>
        <v>0.2588102044084266</v>
      </c>
      <c r="GT19" s="25">
        <f t="shared" si="43"/>
        <v>0.2589663319785533</v>
      </c>
      <c r="GU19" s="25">
        <f t="shared" si="43"/>
        <v>0.25912253555474246</v>
      </c>
      <c r="GV19" s="25">
        <f t="shared" si="43"/>
        <v>0.2592788151613051</v>
      </c>
      <c r="GW19" s="25">
        <f t="shared" si="43"/>
        <v>0.2594351708225493</v>
      </c>
      <c r="GX19" s="25">
        <f t="shared" si="43"/>
        <v>0.2595916025627803</v>
      </c>
      <c r="GY19" s="25">
        <f t="shared" si="43"/>
        <v>0.25974811040630036</v>
      </c>
      <c r="GZ19" s="25">
        <f t="shared" si="43"/>
        <v>0.25990469437740865</v>
      </c>
      <c r="HA19" s="25">
        <f t="shared" si="43"/>
        <v>0.2600613545004017</v>
      </c>
      <c r="HB19" s="25">
        <f t="shared" si="43"/>
        <v>0.2602180907995724</v>
      </c>
      <c r="HC19" s="25">
        <f t="shared" si="43"/>
        <v>0.2603749032992114</v>
      </c>
      <c r="HD19" s="25">
        <f t="shared" si="43"/>
        <v>0.26053179202360566</v>
      </c>
      <c r="HE19" s="25">
        <f t="shared" si="43"/>
        <v>0.2606887569970393</v>
      </c>
      <c r="HF19" s="25">
        <f t="shared" si="43"/>
        <v>0.2608457982437938</v>
      </c>
      <c r="HG19" s="25">
        <f t="shared" si="43"/>
        <v>0.2610029157881467</v>
      </c>
      <c r="HH19" s="25">
        <f t="shared" si="43"/>
        <v>0.2611601096543732</v>
      </c>
      <c r="HI19" s="25">
        <f t="shared" si="43"/>
        <v>0.2613173798667451</v>
      </c>
      <c r="HJ19" s="25">
        <f t="shared" si="43"/>
        <v>0.26147472644953107</v>
      </c>
      <c r="HK19" s="25">
        <f t="shared" si="43"/>
        <v>0.26163214942699664</v>
      </c>
      <c r="HL19" s="25">
        <f t="shared" si="43"/>
        <v>0.2617896488234042</v>
      </c>
      <c r="HM19" s="25">
        <f t="shared" si="43"/>
        <v>0.26194722466301307</v>
      </c>
      <c r="HN19" s="25">
        <f t="shared" si="43"/>
        <v>0.2621048769700793</v>
      </c>
      <c r="HO19" s="25">
        <f aca="true" t="shared" si="44" ref="HO19:IT19">+HO17/(HO17+HO18)</f>
        <v>0.2622626057688556</v>
      </c>
      <c r="HP19" s="25">
        <f t="shared" si="44"/>
        <v>0.26242041108359176</v>
      </c>
      <c r="HQ19" s="25">
        <f t="shared" si="44"/>
        <v>0.2625782929385341</v>
      </c>
      <c r="HR19" s="25">
        <f t="shared" si="44"/>
        <v>0.2627362513579258</v>
      </c>
      <c r="HS19" s="25">
        <f t="shared" si="44"/>
        <v>0.26289428636600665</v>
      </c>
      <c r="HT19" s="25">
        <f t="shared" si="44"/>
        <v>0.26305239798701346</v>
      </c>
      <c r="HU19" s="25">
        <f t="shared" si="44"/>
        <v>0.2632105862451795</v>
      </c>
      <c r="HV19" s="25">
        <f t="shared" si="44"/>
        <v>0.26336885116473474</v>
      </c>
      <c r="HW19" s="25">
        <f t="shared" si="44"/>
        <v>0.2635271927699059</v>
      </c>
      <c r="HX19" s="25">
        <f t="shared" si="44"/>
        <v>0.2636856110849164</v>
      </c>
      <c r="HY19" s="25">
        <f t="shared" si="44"/>
        <v>0.2638441061339862</v>
      </c>
      <c r="HZ19" s="25">
        <f t="shared" si="44"/>
        <v>0.2640026779413318</v>
      </c>
      <c r="IA19" s="25">
        <f t="shared" si="44"/>
        <v>0.2641613265311668</v>
      </c>
      <c r="IB19" s="25">
        <f t="shared" si="44"/>
        <v>0.2643200519277008</v>
      </c>
      <c r="IC19" s="25">
        <f t="shared" si="44"/>
        <v>0.26447885415514033</v>
      </c>
      <c r="ID19" s="25">
        <f t="shared" si="44"/>
        <v>0.26463773323768847</v>
      </c>
      <c r="IE19" s="25">
        <f t="shared" si="44"/>
        <v>0.26479668919954474</v>
      </c>
      <c r="IF19" s="25">
        <f t="shared" si="44"/>
        <v>0.2649557220649051</v>
      </c>
      <c r="IG19" s="25">
        <f t="shared" si="44"/>
        <v>0.2651148318579625</v>
      </c>
      <c r="IH19" s="25">
        <f t="shared" si="44"/>
        <v>0.2652740186029059</v>
      </c>
      <c r="II19" s="25">
        <f t="shared" si="44"/>
        <v>0.26543328232392094</v>
      </c>
      <c r="IJ19" s="25">
        <f t="shared" si="44"/>
        <v>0.2655926230451897</v>
      </c>
      <c r="IK19" s="25">
        <f t="shared" si="44"/>
        <v>0.2657520407908908</v>
      </c>
      <c r="IL19" s="25">
        <f t="shared" si="44"/>
        <v>0.2659115355851995</v>
      </c>
      <c r="IM19" s="25">
        <f t="shared" si="44"/>
        <v>0.26607110745228685</v>
      </c>
      <c r="IN19" s="25">
        <f t="shared" si="44"/>
        <v>0.266230756416321</v>
      </c>
      <c r="IO19" s="25">
        <f t="shared" si="44"/>
        <v>0.2663904825014659</v>
      </c>
      <c r="IP19" s="25">
        <f t="shared" si="44"/>
        <v>0.26655028573188255</v>
      </c>
      <c r="IQ19" s="25">
        <f t="shared" si="44"/>
        <v>0.2667101661317278</v>
      </c>
      <c r="IR19" s="25">
        <f t="shared" si="44"/>
        <v>0.26687012372515506</v>
      </c>
      <c r="IS19" s="25">
        <f t="shared" si="44"/>
        <v>0.267030158536314</v>
      </c>
      <c r="IT19" s="26">
        <f t="shared" si="44"/>
        <v>0.26719027058935063</v>
      </c>
    </row>
    <row r="20" spans="1:254" ht="12.75">
      <c r="A20" s="2" t="s">
        <v>31</v>
      </c>
      <c r="B20" s="11" t="s">
        <v>24</v>
      </c>
      <c r="C20" s="27">
        <f aca="true" t="shared" si="45" ref="C20:AH20">2*PI()*C14*$D$10</f>
        <v>117.33260217622599</v>
      </c>
      <c r="D20" s="27">
        <f t="shared" si="45"/>
        <v>120.38401164512902</v>
      </c>
      <c r="E20" s="27">
        <f t="shared" si="45"/>
        <v>120.41156563195699</v>
      </c>
      <c r="F20" s="27">
        <f t="shared" si="45"/>
        <v>120.43912784351905</v>
      </c>
      <c r="G20" s="27">
        <f t="shared" si="45"/>
        <v>120.46669828597524</v>
      </c>
      <c r="H20" s="27">
        <f t="shared" si="45"/>
        <v>120.49427696549277</v>
      </c>
      <c r="I20" s="27">
        <f t="shared" si="45"/>
        <v>120.52186388824592</v>
      </c>
      <c r="J20" s="27">
        <f t="shared" si="45"/>
        <v>120.54945906041601</v>
      </c>
      <c r="K20" s="27">
        <f t="shared" si="45"/>
        <v>120.57706248819156</v>
      </c>
      <c r="L20" s="27">
        <f t="shared" si="45"/>
        <v>120.60467417776813</v>
      </c>
      <c r="M20" s="27">
        <f t="shared" si="45"/>
        <v>120.6322941353485</v>
      </c>
      <c r="N20" s="27">
        <f t="shared" si="45"/>
        <v>120.65992236714249</v>
      </c>
      <c r="O20" s="27">
        <f t="shared" si="45"/>
        <v>120.68755887936715</v>
      </c>
      <c r="P20" s="27">
        <f t="shared" si="45"/>
        <v>120.71520367824665</v>
      </c>
      <c r="Q20" s="27">
        <f t="shared" si="45"/>
        <v>120.74285677001237</v>
      </c>
      <c r="R20" s="27">
        <f t="shared" si="45"/>
        <v>120.77051816090284</v>
      </c>
      <c r="S20" s="27">
        <f t="shared" si="45"/>
        <v>120.7981878571638</v>
      </c>
      <c r="T20" s="27">
        <f t="shared" si="45"/>
        <v>120.82586586504819</v>
      </c>
      <c r="U20" s="27">
        <f t="shared" si="45"/>
        <v>120.85355219081613</v>
      </c>
      <c r="V20" s="27">
        <f t="shared" si="45"/>
        <v>120.88124684073506</v>
      </c>
      <c r="W20" s="27">
        <f t="shared" si="45"/>
        <v>120.90894982107957</v>
      </c>
      <c r="X20" s="27">
        <f t="shared" si="45"/>
        <v>120.93666113813151</v>
      </c>
      <c r="Y20" s="27">
        <f t="shared" si="45"/>
        <v>120.96438079818002</v>
      </c>
      <c r="Z20" s="27">
        <f t="shared" si="45"/>
        <v>120.99210880752145</v>
      </c>
      <c r="AA20" s="27">
        <f t="shared" si="45"/>
        <v>121.01984517245947</v>
      </c>
      <c r="AB20" s="27">
        <f t="shared" si="45"/>
        <v>121.04758989930508</v>
      </c>
      <c r="AC20" s="27">
        <f t="shared" si="45"/>
        <v>121.07534299437646</v>
      </c>
      <c r="AD20" s="27">
        <f t="shared" si="45"/>
        <v>121.10310446399923</v>
      </c>
      <c r="AE20" s="27">
        <f t="shared" si="45"/>
        <v>121.13087431450623</v>
      </c>
      <c r="AF20" s="27">
        <f t="shared" si="45"/>
        <v>121.1586525522377</v>
      </c>
      <c r="AG20" s="27">
        <f t="shared" si="45"/>
        <v>121.18643918354115</v>
      </c>
      <c r="AH20" s="27">
        <f t="shared" si="45"/>
        <v>121.21423421477152</v>
      </c>
      <c r="AI20" s="27">
        <f aca="true" t="shared" si="46" ref="AI20:BN20">2*PI()*AI14*$D$10</f>
        <v>121.24203765229107</v>
      </c>
      <c r="AJ20" s="27">
        <f t="shared" si="46"/>
        <v>121.26984950246944</v>
      </c>
      <c r="AK20" s="27">
        <f t="shared" si="46"/>
        <v>121.29766977168364</v>
      </c>
      <c r="AL20" s="27">
        <f t="shared" si="46"/>
        <v>121.32549846631811</v>
      </c>
      <c r="AM20" s="27">
        <f t="shared" si="46"/>
        <v>121.35333559276468</v>
      </c>
      <c r="AN20" s="27">
        <f t="shared" si="46"/>
        <v>121.38118115742257</v>
      </c>
      <c r="AO20" s="27">
        <f t="shared" si="46"/>
        <v>121.40903516669846</v>
      </c>
      <c r="AP20" s="27">
        <f t="shared" si="46"/>
        <v>121.4368976270065</v>
      </c>
      <c r="AQ20" s="27">
        <f t="shared" si="46"/>
        <v>121.46476854476819</v>
      </c>
      <c r="AR20" s="27">
        <f t="shared" si="46"/>
        <v>121.49264792641256</v>
      </c>
      <c r="AS20" s="27">
        <f t="shared" si="46"/>
        <v>121.52053577837614</v>
      </c>
      <c r="AT20" s="27">
        <f t="shared" si="46"/>
        <v>121.54843210710287</v>
      </c>
      <c r="AU20" s="27">
        <f t="shared" si="46"/>
        <v>121.57633691904421</v>
      </c>
      <c r="AV20" s="27">
        <f t="shared" si="46"/>
        <v>121.60425022065914</v>
      </c>
      <c r="AW20" s="27">
        <f t="shared" si="46"/>
        <v>121.63217201841418</v>
      </c>
      <c r="AX20" s="27">
        <f t="shared" si="46"/>
        <v>121.66010231878332</v>
      </c>
      <c r="AY20" s="27">
        <f t="shared" si="46"/>
        <v>121.68804112824806</v>
      </c>
      <c r="AZ20" s="27">
        <f t="shared" si="46"/>
        <v>121.71598845329757</v>
      </c>
      <c r="BA20" s="27">
        <f t="shared" si="46"/>
        <v>121.74394430042845</v>
      </c>
      <c r="BB20" s="27">
        <f t="shared" si="46"/>
        <v>121.77190867614496</v>
      </c>
      <c r="BC20" s="27">
        <f t="shared" si="46"/>
        <v>121.79988158695889</v>
      </c>
      <c r="BD20" s="27">
        <f t="shared" si="46"/>
        <v>121.82786303938967</v>
      </c>
      <c r="BE20" s="27">
        <f t="shared" si="46"/>
        <v>121.85585303996427</v>
      </c>
      <c r="BF20" s="27">
        <f t="shared" si="46"/>
        <v>121.88385159521732</v>
      </c>
      <c r="BG20" s="27">
        <f t="shared" si="46"/>
        <v>121.91185871169108</v>
      </c>
      <c r="BH20" s="27">
        <f t="shared" si="46"/>
        <v>121.93987439593542</v>
      </c>
      <c r="BI20" s="27">
        <f t="shared" si="46"/>
        <v>121.96789865450786</v>
      </c>
      <c r="BJ20" s="27">
        <f t="shared" si="46"/>
        <v>121.99593149397361</v>
      </c>
      <c r="BK20" s="27">
        <f t="shared" si="46"/>
        <v>122.02397292090555</v>
      </c>
      <c r="BL20" s="27">
        <f t="shared" si="46"/>
        <v>122.05202294188422</v>
      </c>
      <c r="BM20" s="27">
        <f t="shared" si="46"/>
        <v>122.0800815634978</v>
      </c>
      <c r="BN20" s="27">
        <f t="shared" si="46"/>
        <v>122.1081487923423</v>
      </c>
      <c r="BO20" s="27">
        <f aca="true" t="shared" si="47" ref="BO20:BW20">2*PI()*BO14*$D$10</f>
        <v>122.13622463502135</v>
      </c>
      <c r="BP20" s="27">
        <f t="shared" si="47"/>
        <v>122.16430909814638</v>
      </c>
      <c r="BQ20" s="27">
        <f t="shared" si="47"/>
        <v>122.19240218833646</v>
      </c>
      <c r="BR20" s="27">
        <f t="shared" si="47"/>
        <v>122.22050391221849</v>
      </c>
      <c r="BS20" s="27">
        <f t="shared" si="47"/>
        <v>122.24861427642713</v>
      </c>
      <c r="BT20" s="27">
        <f t="shared" si="47"/>
        <v>122.27673328760478</v>
      </c>
      <c r="BU20" s="27">
        <f t="shared" si="47"/>
        <v>122.30486095240165</v>
      </c>
      <c r="BV20" s="27">
        <f t="shared" si="47"/>
        <v>122.33299727747571</v>
      </c>
      <c r="BW20" s="76">
        <f t="shared" si="47"/>
        <v>122.3611422694928</v>
      </c>
      <c r="BX20" s="27">
        <f aca="true" t="shared" si="48" ref="BX20:EU20">2*PI()*BX14*$D$10</f>
        <v>122.38928726150989</v>
      </c>
      <c r="BY20" s="27">
        <f t="shared" si="48"/>
        <v>122.41744092447084</v>
      </c>
      <c r="BZ20" s="27">
        <f t="shared" si="48"/>
        <v>122.44560326505173</v>
      </c>
      <c r="CA20" s="27">
        <f t="shared" si="48"/>
        <v>122.47377428993649</v>
      </c>
      <c r="CB20" s="27">
        <f t="shared" si="48"/>
        <v>122.5019540058169</v>
      </c>
      <c r="CC20" s="27">
        <f t="shared" si="48"/>
        <v>122.5301424193926</v>
      </c>
      <c r="CD20" s="27">
        <f t="shared" si="48"/>
        <v>122.55833953737111</v>
      </c>
      <c r="CE20" s="27">
        <f aca="true" t="shared" si="49" ref="CE20:CJ20">2*PI()*CE14*$D$10</f>
        <v>122.58654536646779</v>
      </c>
      <c r="CF20" s="27">
        <f t="shared" si="49"/>
        <v>122.61475991340589</v>
      </c>
      <c r="CG20" s="27">
        <f t="shared" si="49"/>
        <v>122.6429831849166</v>
      </c>
      <c r="CH20" s="27">
        <f t="shared" si="49"/>
        <v>122.67121518773902</v>
      </c>
      <c r="CI20" s="27">
        <f t="shared" si="49"/>
        <v>122.69945592862014</v>
      </c>
      <c r="CJ20" s="27">
        <f t="shared" si="49"/>
        <v>122.72770541431488</v>
      </c>
      <c r="CK20" s="27">
        <f t="shared" si="48"/>
        <v>122.75596365158616</v>
      </c>
      <c r="CL20" s="27">
        <f t="shared" si="48"/>
        <v>122.78423064720485</v>
      </c>
      <c r="CM20" s="27">
        <f t="shared" si="48"/>
        <v>122.81250640794974</v>
      </c>
      <c r="CN20" s="27">
        <f t="shared" si="48"/>
        <v>122.84079094060768</v>
      </c>
      <c r="CO20" s="27">
        <f t="shared" si="48"/>
        <v>122.86908425197343</v>
      </c>
      <c r="CP20" s="27">
        <f t="shared" si="48"/>
        <v>122.89738634884984</v>
      </c>
      <c r="CQ20" s="27">
        <f t="shared" si="48"/>
        <v>122.92569723804772</v>
      </c>
      <c r="CR20" s="27">
        <f t="shared" si="48"/>
        <v>122.95401692638595</v>
      </c>
      <c r="CS20" s="27">
        <f t="shared" si="48"/>
        <v>122.98234542069144</v>
      </c>
      <c r="CT20" s="27">
        <f t="shared" si="48"/>
        <v>123.01068272779914</v>
      </c>
      <c r="CU20" s="27">
        <f t="shared" si="48"/>
        <v>123.0390288545521</v>
      </c>
      <c r="CV20" s="27">
        <f t="shared" si="48"/>
        <v>123.06738380780145</v>
      </c>
      <c r="CW20" s="27">
        <f t="shared" si="48"/>
        <v>123.09574759440636</v>
      </c>
      <c r="CX20" s="27">
        <f t="shared" si="48"/>
        <v>123.12412022123414</v>
      </c>
      <c r="CY20" s="27">
        <f t="shared" si="48"/>
        <v>123.15250169516021</v>
      </c>
      <c r="CZ20" s="27">
        <f t="shared" si="48"/>
        <v>123.18089202306813</v>
      </c>
      <c r="DA20" s="27">
        <f t="shared" si="48"/>
        <v>123.20929121184963</v>
      </c>
      <c r="DB20" s="27">
        <f t="shared" si="48"/>
        <v>123.2376992684045</v>
      </c>
      <c r="DC20" s="27">
        <f t="shared" si="48"/>
        <v>123.26611619964076</v>
      </c>
      <c r="DD20" s="27">
        <f t="shared" si="48"/>
        <v>123.29454201247464</v>
      </c>
      <c r="DE20" s="27">
        <f t="shared" si="48"/>
        <v>123.32297671383046</v>
      </c>
      <c r="DF20" s="27">
        <f t="shared" si="48"/>
        <v>123.3514203106408</v>
      </c>
      <c r="DG20" s="27">
        <f t="shared" si="48"/>
        <v>123.37987280984647</v>
      </c>
      <c r="DH20" s="27">
        <f t="shared" si="48"/>
        <v>123.40833421839646</v>
      </c>
      <c r="DI20" s="27">
        <f t="shared" si="48"/>
        <v>123.43680454324807</v>
      </c>
      <c r="DJ20" s="27">
        <f t="shared" si="48"/>
        <v>123.46528379136673</v>
      </c>
      <c r="DK20" s="27">
        <f t="shared" si="48"/>
        <v>123.49377196972628</v>
      </c>
      <c r="DL20" s="27">
        <f t="shared" si="48"/>
        <v>123.52226908530871</v>
      </c>
      <c r="DM20" s="27">
        <f t="shared" si="48"/>
        <v>123.5507751451044</v>
      </c>
      <c r="DN20" s="27">
        <f t="shared" si="48"/>
        <v>123.5792901561119</v>
      </c>
      <c r="DO20" s="27">
        <f t="shared" si="48"/>
        <v>123.60781412533822</v>
      </c>
      <c r="DP20" s="27">
        <f t="shared" si="48"/>
        <v>123.6363470597986</v>
      </c>
      <c r="DQ20" s="27">
        <f t="shared" si="48"/>
        <v>123.66488896651664</v>
      </c>
      <c r="DR20" s="27">
        <f t="shared" si="48"/>
        <v>123.69343985252429</v>
      </c>
      <c r="DS20" s="27">
        <f t="shared" si="48"/>
        <v>123.72199972486186</v>
      </c>
      <c r="DT20" s="27">
        <f t="shared" si="48"/>
        <v>123.75056859057808</v>
      </c>
      <c r="DU20" s="27">
        <f t="shared" si="48"/>
        <v>123.77914645672999</v>
      </c>
      <c r="DV20" s="27">
        <f t="shared" si="48"/>
        <v>123.80773333038307</v>
      </c>
      <c r="DW20" s="27">
        <f t="shared" si="48"/>
        <v>123.83632921861123</v>
      </c>
      <c r="DX20" s="27">
        <f t="shared" si="48"/>
        <v>123.86493412849676</v>
      </c>
      <c r="DY20" s="27">
        <f t="shared" si="48"/>
        <v>123.89354806713041</v>
      </c>
      <c r="DZ20" s="27">
        <f t="shared" si="48"/>
        <v>123.92217104161145</v>
      </c>
      <c r="EA20" s="27">
        <f t="shared" si="48"/>
        <v>123.95080305904746</v>
      </c>
      <c r="EB20" s="27">
        <f t="shared" si="48"/>
        <v>123.97944412655464</v>
      </c>
      <c r="EC20" s="27">
        <f t="shared" si="48"/>
        <v>124.00809425125762</v>
      </c>
      <c r="ED20" s="27">
        <f t="shared" si="48"/>
        <v>124.03675344028952</v>
      </c>
      <c r="EE20" s="27">
        <f t="shared" si="48"/>
        <v>124.06542170079202</v>
      </c>
      <c r="EF20" s="27">
        <f t="shared" si="48"/>
        <v>124.09409903991528</v>
      </c>
      <c r="EG20" s="27">
        <f t="shared" si="48"/>
        <v>124.12278546481801</v>
      </c>
      <c r="EH20" s="27">
        <f t="shared" si="48"/>
        <v>124.1514809826675</v>
      </c>
      <c r="EI20" s="27">
        <f t="shared" si="48"/>
        <v>124.18018560063959</v>
      </c>
      <c r="EJ20" s="27">
        <f t="shared" si="48"/>
        <v>124.20889932591868</v>
      </c>
      <c r="EK20" s="27">
        <f t="shared" si="48"/>
        <v>124.23762216569779</v>
      </c>
      <c r="EL20" s="27">
        <f t="shared" si="48"/>
        <v>124.26635412717854</v>
      </c>
      <c r="EM20" s="27">
        <f t="shared" si="48"/>
        <v>124.29509521757117</v>
      </c>
      <c r="EN20" s="27">
        <f t="shared" si="48"/>
        <v>124.32384544409457</v>
      </c>
      <c r="EO20" s="27">
        <f t="shared" si="48"/>
        <v>124.35260481397621</v>
      </c>
      <c r="EP20" s="27">
        <f t="shared" si="48"/>
        <v>124.38137333445225</v>
      </c>
      <c r="EQ20" s="27">
        <f t="shared" si="48"/>
        <v>124.41015101276756</v>
      </c>
      <c r="ER20" s="27">
        <f t="shared" si="48"/>
        <v>124.43893785617567</v>
      </c>
      <c r="ES20" s="27">
        <f t="shared" si="48"/>
        <v>124.46773387193879</v>
      </c>
      <c r="ET20" s="27">
        <f t="shared" si="48"/>
        <v>124.49653906732783</v>
      </c>
      <c r="EU20" s="27">
        <f t="shared" si="48"/>
        <v>124.52535344962244</v>
      </c>
      <c r="EV20" s="27">
        <f aca="true" t="shared" si="50" ref="EV20:FK20">2*PI()*EV14*$D$10</f>
        <v>124.55417702611105</v>
      </c>
      <c r="EW20" s="27">
        <f t="shared" si="50"/>
        <v>124.58300980409079</v>
      </c>
      <c r="EX20" s="27">
        <f t="shared" si="50"/>
        <v>124.61185179086753</v>
      </c>
      <c r="EY20" s="27">
        <f t="shared" si="50"/>
        <v>124.640702993756</v>
      </c>
      <c r="EZ20" s="27">
        <f t="shared" si="50"/>
        <v>124.66956342007961</v>
      </c>
      <c r="FA20" s="27">
        <f t="shared" si="50"/>
        <v>124.69843307717068</v>
      </c>
      <c r="FB20" s="27">
        <f t="shared" si="50"/>
        <v>124.72731197237029</v>
      </c>
      <c r="FC20" s="27">
        <f t="shared" si="50"/>
        <v>124.75620011302836</v>
      </c>
      <c r="FD20" s="27">
        <f t="shared" si="50"/>
        <v>124.78509750650365</v>
      </c>
      <c r="FE20" s="27">
        <f>2*PI()*FE14*$D$10</f>
        <v>124.81400416016376</v>
      </c>
      <c r="FF20" s="27">
        <f>2*PI()*FF14*$D$10</f>
        <v>124.8429200813852</v>
      </c>
      <c r="FG20" s="27">
        <f>2*PI()*FG14*$D$10</f>
        <v>124.87184527755336</v>
      </c>
      <c r="FH20" s="27">
        <f>2*PI()*FH14*$D$10</f>
        <v>124.90077975606249</v>
      </c>
      <c r="FI20" s="27">
        <f>2*PI()*FI14*$D$10</f>
        <v>124.92972352431578</v>
      </c>
      <c r="FJ20" s="27">
        <f t="shared" si="50"/>
        <v>124.95867658972534</v>
      </c>
      <c r="FK20" s="27">
        <f t="shared" si="50"/>
        <v>124.98763895971221</v>
      </c>
      <c r="FL20" s="27">
        <f aca="true" t="shared" si="51" ref="FL20:GH20">2*PI()*FL14*$D$10</f>
        <v>125.01661064170641</v>
      </c>
      <c r="FM20" s="27">
        <f t="shared" si="51"/>
        <v>125.04559164314685</v>
      </c>
      <c r="FN20" s="27">
        <f t="shared" si="51"/>
        <v>125.07458197148156</v>
      </c>
      <c r="FO20" s="27">
        <f t="shared" si="51"/>
        <v>125.1035816341674</v>
      </c>
      <c r="FP20" s="27">
        <f t="shared" si="51"/>
        <v>125.13259063867034</v>
      </c>
      <c r="FQ20" s="27">
        <f t="shared" si="51"/>
        <v>125.16160899246536</v>
      </c>
      <c r="FR20" s="27">
        <f t="shared" si="51"/>
        <v>125.19063670303645</v>
      </c>
      <c r="FS20" s="27">
        <f t="shared" si="51"/>
        <v>125.21967377787664</v>
      </c>
      <c r="FT20" s="27">
        <f t="shared" si="51"/>
        <v>125.24872022448805</v>
      </c>
      <c r="FU20" s="27">
        <f t="shared" si="51"/>
        <v>125.27777605038189</v>
      </c>
      <c r="FV20" s="27">
        <f t="shared" si="51"/>
        <v>125.30684126307837</v>
      </c>
      <c r="FW20" s="27">
        <f t="shared" si="51"/>
        <v>125.33591587010693</v>
      </c>
      <c r="FX20" s="27">
        <f t="shared" si="51"/>
        <v>125.36499987900605</v>
      </c>
      <c r="FY20" s="27">
        <f t="shared" si="51"/>
        <v>125.39409329732337</v>
      </c>
      <c r="FZ20" s="27">
        <f t="shared" si="51"/>
        <v>125.42319613261562</v>
      </c>
      <c r="GA20" s="27">
        <f t="shared" si="51"/>
        <v>125.45230839244878</v>
      </c>
      <c r="GB20" s="27">
        <f t="shared" si="51"/>
        <v>125.48143008439794</v>
      </c>
      <c r="GC20" s="27">
        <f t="shared" si="51"/>
        <v>125.51056121604738</v>
      </c>
      <c r="GD20" s="27">
        <f t="shared" si="51"/>
        <v>125.53970179499063</v>
      </c>
      <c r="GE20" s="27">
        <f t="shared" si="51"/>
        <v>125.56885182883042</v>
      </c>
      <c r="GF20" s="27">
        <f t="shared" si="51"/>
        <v>125.59801132517863</v>
      </c>
      <c r="GG20" s="27">
        <f t="shared" si="51"/>
        <v>125.6271802916565</v>
      </c>
      <c r="GH20" s="27">
        <f t="shared" si="51"/>
        <v>125.65635873589446</v>
      </c>
      <c r="GI20" s="27">
        <f aca="true" t="shared" si="52" ref="GI20:HN20">2*PI()*GI14*$D$10</f>
        <v>125.68554666553223</v>
      </c>
      <c r="GJ20" s="27">
        <f t="shared" si="52"/>
        <v>125.71474408821885</v>
      </c>
      <c r="GK20" s="27">
        <f t="shared" si="52"/>
        <v>125.7439510116126</v>
      </c>
      <c r="GL20" s="27">
        <f t="shared" si="52"/>
        <v>125.77316744338111</v>
      </c>
      <c r="GM20" s="27">
        <f t="shared" si="52"/>
        <v>125.80239339120133</v>
      </c>
      <c r="GN20" s="27">
        <f t="shared" si="52"/>
        <v>125.83162886275959</v>
      </c>
      <c r="GO20" s="27">
        <f t="shared" si="52"/>
        <v>125.86087386575154</v>
      </c>
      <c r="GP20" s="27">
        <f t="shared" si="52"/>
        <v>125.89012840788222</v>
      </c>
      <c r="GQ20" s="27">
        <f t="shared" si="52"/>
        <v>125.91939249686604</v>
      </c>
      <c r="GR20" s="27">
        <f t="shared" si="52"/>
        <v>125.94866614042681</v>
      </c>
      <c r="GS20" s="27">
        <f t="shared" si="52"/>
        <v>125.97794934629782</v>
      </c>
      <c r="GT20" s="27">
        <f t="shared" si="52"/>
        <v>126.00724212222173</v>
      </c>
      <c r="GU20" s="27">
        <f t="shared" si="52"/>
        <v>126.03654447595065</v>
      </c>
      <c r="GV20" s="27">
        <f t="shared" si="52"/>
        <v>126.06585641524619</v>
      </c>
      <c r="GW20" s="27">
        <f t="shared" si="52"/>
        <v>126.09517794787935</v>
      </c>
      <c r="GX20" s="27">
        <f t="shared" si="52"/>
        <v>126.12450908163073</v>
      </c>
      <c r="GY20" s="27">
        <f t="shared" si="52"/>
        <v>126.1538498242904</v>
      </c>
      <c r="GZ20" s="27">
        <f t="shared" si="52"/>
        <v>126.18320018365787</v>
      </c>
      <c r="HA20" s="27">
        <f t="shared" si="52"/>
        <v>126.2125601675423</v>
      </c>
      <c r="HB20" s="27">
        <f t="shared" si="52"/>
        <v>126.24192978376234</v>
      </c>
      <c r="HC20" s="27">
        <f t="shared" si="52"/>
        <v>126.27130904014622</v>
      </c>
      <c r="HD20" s="27">
        <f t="shared" si="52"/>
        <v>126.30069794453172</v>
      </c>
      <c r="HE20" s="27">
        <f t="shared" si="52"/>
        <v>126.33009650476623</v>
      </c>
      <c r="HF20" s="27">
        <f t="shared" si="52"/>
        <v>126.3595047287068</v>
      </c>
      <c r="HG20" s="27">
        <f t="shared" si="52"/>
        <v>126.38892262421999</v>
      </c>
      <c r="HH20" s="27">
        <f t="shared" si="52"/>
        <v>126.4183501991821</v>
      </c>
      <c r="HI20" s="27">
        <f t="shared" si="52"/>
        <v>126.44778746147907</v>
      </c>
      <c r="HJ20" s="27">
        <f t="shared" si="52"/>
        <v>126.47723441900646</v>
      </c>
      <c r="HK20" s="27">
        <f t="shared" si="52"/>
        <v>126.50669107966955</v>
      </c>
      <c r="HL20" s="27">
        <f t="shared" si="52"/>
        <v>126.53615745138332</v>
      </c>
      <c r="HM20" s="27">
        <f t="shared" si="52"/>
        <v>126.56563354207243</v>
      </c>
      <c r="HN20" s="27">
        <f t="shared" si="52"/>
        <v>126.59511935967132</v>
      </c>
      <c r="HO20" s="27">
        <f>2*PI()*HO14*$D$10</f>
        <v>126.62461491212412</v>
      </c>
      <c r="HP20" s="27">
        <f>2*PI()*HP14*$D$10</f>
        <v>126.65412020738479</v>
      </c>
      <c r="HQ20" s="27">
        <f>2*PI()*HQ14*$D$10</f>
        <v>126.683635253417</v>
      </c>
      <c r="HR20" s="27">
        <f>2*PI()*HR14*$D$10</f>
        <v>126.7131600581942</v>
      </c>
      <c r="HS20" s="27">
        <f>2*PI()*HS14*$D$10</f>
        <v>126.74269462969973</v>
      </c>
      <c r="HT20" s="27">
        <f aca="true" t="shared" si="53" ref="HT20:IC20">2*PI()*HT14*$D$10</f>
        <v>126.77223897592667</v>
      </c>
      <c r="HU20" s="27">
        <f t="shared" si="53"/>
        <v>126.80179310487794</v>
      </c>
      <c r="HV20" s="27">
        <f t="shared" si="53"/>
        <v>126.83135702456639</v>
      </c>
      <c r="HW20" s="27">
        <f t="shared" si="53"/>
        <v>126.86093074301463</v>
      </c>
      <c r="HX20" s="27">
        <f t="shared" si="53"/>
        <v>126.8905142682552</v>
      </c>
      <c r="HY20" s="27">
        <f t="shared" si="53"/>
        <v>126.92010760833061</v>
      </c>
      <c r="HZ20" s="27">
        <f t="shared" si="53"/>
        <v>126.94971077129313</v>
      </c>
      <c r="IA20" s="27">
        <f t="shared" si="53"/>
        <v>126.97932376520508</v>
      </c>
      <c r="IB20" s="27">
        <f t="shared" si="53"/>
        <v>127.00894659813868</v>
      </c>
      <c r="IC20" s="27">
        <f t="shared" si="53"/>
        <v>127.03857927817612</v>
      </c>
      <c r="ID20" s="27">
        <f aca="true" t="shared" si="54" ref="ID20:IS20">2*PI()*ID14*$D$10</f>
        <v>127.06822181340952</v>
      </c>
      <c r="IE20" s="27">
        <f t="shared" si="54"/>
        <v>127.09787421194109</v>
      </c>
      <c r="IF20" s="27">
        <f t="shared" si="54"/>
        <v>127.12753648188293</v>
      </c>
      <c r="IG20" s="27">
        <f t="shared" si="54"/>
        <v>127.15720863135726</v>
      </c>
      <c r="IH20" s="27">
        <f t="shared" si="54"/>
        <v>127.1868906684963</v>
      </c>
      <c r="II20" s="27">
        <f t="shared" si="54"/>
        <v>127.21658260144228</v>
      </c>
      <c r="IJ20" s="27">
        <f t="shared" si="54"/>
        <v>127.24628443834759</v>
      </c>
      <c r="IK20" s="27">
        <f t="shared" si="54"/>
        <v>127.27599618737459</v>
      </c>
      <c r="IL20" s="27">
        <f t="shared" si="54"/>
        <v>127.30571785669586</v>
      </c>
      <c r="IM20" s="27">
        <f t="shared" si="54"/>
        <v>127.33544945449403</v>
      </c>
      <c r="IN20" s="27">
        <f t="shared" si="54"/>
        <v>127.36519098896187</v>
      </c>
      <c r="IO20" s="27">
        <f t="shared" si="54"/>
        <v>127.39494246830228</v>
      </c>
      <c r="IP20" s="27">
        <f t="shared" si="54"/>
        <v>127.42470390072837</v>
      </c>
      <c r="IQ20" s="27">
        <f t="shared" si="54"/>
        <v>127.45447529446344</v>
      </c>
      <c r="IR20" s="27">
        <f t="shared" si="54"/>
        <v>127.48425665774089</v>
      </c>
      <c r="IS20" s="27">
        <f t="shared" si="54"/>
        <v>127.51404799880446</v>
      </c>
      <c r="IT20" s="28">
        <f>2*PI()*IT14*$D$10</f>
        <v>127.54384932590801</v>
      </c>
    </row>
    <row r="21" spans="1:254" ht="12.75">
      <c r="A21" s="2" t="s">
        <v>37</v>
      </c>
      <c r="B21" s="11" t="s">
        <v>38</v>
      </c>
      <c r="C21" s="29">
        <f aca="true" t="shared" si="55" ref="C21:AH21">+C20/(2*(C17+C18))</f>
        <v>2200.696783070239</v>
      </c>
      <c r="D21" s="29">
        <f t="shared" si="55"/>
        <v>2185.1634444525025</v>
      </c>
      <c r="E21" s="29">
        <f t="shared" si="55"/>
        <v>2185.0116715179524</v>
      </c>
      <c r="F21" s="29">
        <f t="shared" si="55"/>
        <v>2184.8596505476453</v>
      </c>
      <c r="G21" s="29">
        <f t="shared" si="55"/>
        <v>2184.7073814168307</v>
      </c>
      <c r="H21" s="29">
        <f t="shared" si="55"/>
        <v>2184.554864000716</v>
      </c>
      <c r="I21" s="29">
        <f t="shared" si="55"/>
        <v>2184.402098174466</v>
      </c>
      <c r="J21" s="29">
        <f t="shared" si="55"/>
        <v>2184.249083813201</v>
      </c>
      <c r="K21" s="29">
        <f t="shared" si="55"/>
        <v>2184.095820791999</v>
      </c>
      <c r="L21" s="29">
        <f t="shared" si="55"/>
        <v>2183.942308985895</v>
      </c>
      <c r="M21" s="29">
        <f t="shared" si="55"/>
        <v>2183.788548269879</v>
      </c>
      <c r="N21" s="29">
        <f t="shared" si="55"/>
        <v>2183.6345385188984</v>
      </c>
      <c r="O21" s="29">
        <f t="shared" si="55"/>
        <v>2183.480279607859</v>
      </c>
      <c r="P21" s="29">
        <f t="shared" si="55"/>
        <v>2183.3257714116207</v>
      </c>
      <c r="Q21" s="29">
        <f t="shared" si="55"/>
        <v>2183.1710138050025</v>
      </c>
      <c r="R21" s="29">
        <f t="shared" si="55"/>
        <v>2183.016006662778</v>
      </c>
      <c r="S21" s="29">
        <f t="shared" si="55"/>
        <v>2182.86074985968</v>
      </c>
      <c r="T21" s="29">
        <f t="shared" si="55"/>
        <v>2182.7052432703945</v>
      </c>
      <c r="U21" s="29">
        <f t="shared" si="55"/>
        <v>2182.5494867695675</v>
      </c>
      <c r="V21" s="29">
        <f t="shared" si="55"/>
        <v>2182.3934802318004</v>
      </c>
      <c r="W21" s="29">
        <f t="shared" si="55"/>
        <v>2182.2372235316516</v>
      </c>
      <c r="X21" s="29">
        <f t="shared" si="55"/>
        <v>2182.080716543635</v>
      </c>
      <c r="Y21" s="29">
        <f t="shared" si="55"/>
        <v>2181.9239591422233</v>
      </c>
      <c r="Z21" s="29">
        <f t="shared" si="55"/>
        <v>2181.766951201844</v>
      </c>
      <c r="AA21" s="29">
        <f t="shared" si="55"/>
        <v>2181.609692596883</v>
      </c>
      <c r="AB21" s="29">
        <f t="shared" si="55"/>
        <v>2181.4521832016826</v>
      </c>
      <c r="AC21" s="29">
        <f t="shared" si="55"/>
        <v>2181.294422890539</v>
      </c>
      <c r="AD21" s="29">
        <f t="shared" si="55"/>
        <v>2181.1364115377096</v>
      </c>
      <c r="AE21" s="29">
        <f t="shared" si="55"/>
        <v>2180.978149017406</v>
      </c>
      <c r="AF21" s="29">
        <f t="shared" si="55"/>
        <v>2180.819635203796</v>
      </c>
      <c r="AG21" s="29">
        <f t="shared" si="55"/>
        <v>2180.660869971006</v>
      </c>
      <c r="AH21" s="29">
        <f t="shared" si="55"/>
        <v>2180.5018531931178</v>
      </c>
      <c r="AI21" s="29">
        <f aca="true" t="shared" si="56" ref="AI21:BN21">+AI20/(2*(AI17+AI18))</f>
        <v>2180.34258474417</v>
      </c>
      <c r="AJ21" s="29">
        <f t="shared" si="56"/>
        <v>2180.183064498159</v>
      </c>
      <c r="AK21" s="29">
        <f t="shared" si="56"/>
        <v>2180.023292329037</v>
      </c>
      <c r="AL21" s="29">
        <f t="shared" si="56"/>
        <v>2179.8632681107115</v>
      </c>
      <c r="AM21" s="29">
        <f t="shared" si="56"/>
        <v>2179.7029917170503</v>
      </c>
      <c r="AN21" s="29">
        <f t="shared" si="56"/>
        <v>2179.542463021875</v>
      </c>
      <c r="AO21" s="29">
        <f t="shared" si="56"/>
        <v>2179.381681898965</v>
      </c>
      <c r="AP21" s="29">
        <f t="shared" si="56"/>
        <v>2179.2206482220568</v>
      </c>
      <c r="AQ21" s="29">
        <f t="shared" si="56"/>
        <v>2179.0593618648427</v>
      </c>
      <c r="AR21" s="29">
        <f t="shared" si="56"/>
        <v>2178.897822700972</v>
      </c>
      <c r="AS21" s="29">
        <f t="shared" si="56"/>
        <v>2178.736030604052</v>
      </c>
      <c r="AT21" s="29">
        <f t="shared" si="56"/>
        <v>2178.573985447644</v>
      </c>
      <c r="AU21" s="29">
        <f t="shared" si="56"/>
        <v>2178.4116871052684</v>
      </c>
      <c r="AV21" s="29">
        <f t="shared" si="56"/>
        <v>2178.2491354504023</v>
      </c>
      <c r="AW21" s="29">
        <f t="shared" si="56"/>
        <v>2178.086330356479</v>
      </c>
      <c r="AX21" s="29">
        <f t="shared" si="56"/>
        <v>2177.9232716968877</v>
      </c>
      <c r="AY21" s="29">
        <f t="shared" si="56"/>
        <v>2177.7599593449754</v>
      </c>
      <c r="AZ21" s="29">
        <f t="shared" si="56"/>
        <v>2177.5963931740453</v>
      </c>
      <c r="BA21" s="29">
        <f t="shared" si="56"/>
        <v>2177.432573057358</v>
      </c>
      <c r="BB21" s="29">
        <f t="shared" si="56"/>
        <v>2177.26849886813</v>
      </c>
      <c r="BC21" s="29">
        <f t="shared" si="56"/>
        <v>2177.1041704795352</v>
      </c>
      <c r="BD21" s="29">
        <f t="shared" si="56"/>
        <v>2176.939587764705</v>
      </c>
      <c r="BE21" s="29">
        <f t="shared" si="56"/>
        <v>2176.774750596725</v>
      </c>
      <c r="BF21" s="29">
        <f t="shared" si="56"/>
        <v>2176.6096588486403</v>
      </c>
      <c r="BG21" s="29">
        <f t="shared" si="56"/>
        <v>2176.444312393451</v>
      </c>
      <c r="BH21" s="29">
        <f t="shared" si="56"/>
        <v>2176.2787111041152</v>
      </c>
      <c r="BI21" s="29">
        <f t="shared" si="56"/>
        <v>2176.112854853547</v>
      </c>
      <c r="BJ21" s="29">
        <f t="shared" si="56"/>
        <v>2175.946743514617</v>
      </c>
      <c r="BK21" s="29">
        <f t="shared" si="56"/>
        <v>2175.7803769601533</v>
      </c>
      <c r="BL21" s="29">
        <f t="shared" si="56"/>
        <v>2175.613755062941</v>
      </c>
      <c r="BM21" s="29">
        <f t="shared" si="56"/>
        <v>2175.4468776957196</v>
      </c>
      <c r="BN21" s="29">
        <f t="shared" si="56"/>
        <v>2175.2797447311896</v>
      </c>
      <c r="BO21" s="29">
        <f aca="true" t="shared" si="57" ref="BO21:CT21">+BO20/(2*(BO17+BO18))</f>
        <v>2175.112356042004</v>
      </c>
      <c r="BP21" s="29">
        <f t="shared" si="57"/>
        <v>2174.9447115007756</v>
      </c>
      <c r="BQ21" s="29">
        <f t="shared" si="57"/>
        <v>2174.7768109800722</v>
      </c>
      <c r="BR21" s="29">
        <f t="shared" si="57"/>
        <v>2174.608654352419</v>
      </c>
      <c r="BS21" s="29">
        <f t="shared" si="57"/>
        <v>2174.440241490298</v>
      </c>
      <c r="BT21" s="29">
        <f t="shared" si="57"/>
        <v>2174.2715722661483</v>
      </c>
      <c r="BU21" s="29">
        <f t="shared" si="57"/>
        <v>2174.102646552365</v>
      </c>
      <c r="BV21" s="29">
        <f t="shared" si="57"/>
        <v>2173.9334642213007</v>
      </c>
      <c r="BW21" s="77">
        <f t="shared" si="57"/>
        <v>2173.764025145264</v>
      </c>
      <c r="BX21" s="29">
        <f t="shared" si="57"/>
        <v>2173.5943815081723</v>
      </c>
      <c r="BY21" s="29">
        <f t="shared" si="57"/>
        <v>2173.4244810531277</v>
      </c>
      <c r="BZ21" s="29">
        <f t="shared" si="57"/>
        <v>2173.2543236525576</v>
      </c>
      <c r="CA21" s="29">
        <f t="shared" si="57"/>
        <v>2173.0839091788457</v>
      </c>
      <c r="CB21" s="29">
        <f t="shared" si="57"/>
        <v>2172.9132375043337</v>
      </c>
      <c r="CC21" s="29">
        <f t="shared" si="57"/>
        <v>2172.7423085013206</v>
      </c>
      <c r="CD21" s="29">
        <f t="shared" si="57"/>
        <v>2172.5711220420617</v>
      </c>
      <c r="CE21" s="29">
        <f t="shared" si="57"/>
        <v>2172.3996779987697</v>
      </c>
      <c r="CF21" s="29">
        <f t="shared" si="57"/>
        <v>2172.2279762436137</v>
      </c>
      <c r="CG21" s="29">
        <f t="shared" si="57"/>
        <v>2172.0560166487226</v>
      </c>
      <c r="CH21" s="29">
        <f t="shared" si="57"/>
        <v>2171.883799086179</v>
      </c>
      <c r="CI21" s="29">
        <f t="shared" si="57"/>
        <v>2171.711323428024</v>
      </c>
      <c r="CJ21" s="29">
        <f t="shared" si="57"/>
        <v>2171.5385895462564</v>
      </c>
      <c r="CK21" s="29">
        <f t="shared" si="57"/>
        <v>2171.3655973128316</v>
      </c>
      <c r="CL21" s="29">
        <f t="shared" si="57"/>
        <v>2171.1923465996615</v>
      </c>
      <c r="CM21" s="29">
        <f t="shared" si="57"/>
        <v>2171.0188372786165</v>
      </c>
      <c r="CN21" s="29">
        <f t="shared" si="57"/>
        <v>2170.845069221523</v>
      </c>
      <c r="CO21" s="29">
        <f t="shared" si="57"/>
        <v>2170.6710423001655</v>
      </c>
      <c r="CP21" s="29">
        <f t="shared" si="57"/>
        <v>2170.496756386284</v>
      </c>
      <c r="CQ21" s="29">
        <f t="shared" si="57"/>
        <v>2170.322211351577</v>
      </c>
      <c r="CR21" s="29">
        <f t="shared" si="57"/>
        <v>2170.1474070677004</v>
      </c>
      <c r="CS21" s="29">
        <f t="shared" si="57"/>
        <v>2169.9723434062666</v>
      </c>
      <c r="CT21" s="29">
        <f t="shared" si="57"/>
        <v>2169.797020238844</v>
      </c>
      <c r="CU21" s="29">
        <f aca="true" t="shared" si="58" ref="CU21:DZ21">+CU20/(2*(CU17+CU18))</f>
        <v>2169.6214374369606</v>
      </c>
      <c r="CV21" s="29">
        <f t="shared" si="58"/>
        <v>2169.4455948721</v>
      </c>
      <c r="CW21" s="29">
        <f t="shared" si="58"/>
        <v>2169.269492415703</v>
      </c>
      <c r="CX21" s="29">
        <f t="shared" si="58"/>
        <v>2169.0931299391677</v>
      </c>
      <c r="CY21" s="29">
        <f t="shared" si="58"/>
        <v>2168.9165073138497</v>
      </c>
      <c r="CZ21" s="29">
        <f t="shared" si="58"/>
        <v>2168.7396244110614</v>
      </c>
      <c r="DA21" s="29">
        <f t="shared" si="58"/>
        <v>2168.562481102073</v>
      </c>
      <c r="DB21" s="29">
        <f t="shared" si="58"/>
        <v>2168.38507725811</v>
      </c>
      <c r="DC21" s="29">
        <f t="shared" si="58"/>
        <v>2168.2074127503574</v>
      </c>
      <c r="DD21" s="29">
        <f t="shared" si="58"/>
        <v>2168.0294874499564</v>
      </c>
      <c r="DE21" s="29">
        <f t="shared" si="58"/>
        <v>2167.8513012280046</v>
      </c>
      <c r="DF21" s="29">
        <f t="shared" si="58"/>
        <v>2167.6728539555584</v>
      </c>
      <c r="DG21" s="29">
        <f t="shared" si="58"/>
        <v>2167.49414550363</v>
      </c>
      <c r="DH21" s="29">
        <f t="shared" si="58"/>
        <v>2167.3151757431892</v>
      </c>
      <c r="DI21" s="29">
        <f t="shared" si="58"/>
        <v>2167.1359445451635</v>
      </c>
      <c r="DJ21" s="29">
        <f t="shared" si="58"/>
        <v>2166.9564517804365</v>
      </c>
      <c r="DK21" s="29">
        <f t="shared" si="58"/>
        <v>2166.7766973198504</v>
      </c>
      <c r="DL21" s="29">
        <f t="shared" si="58"/>
        <v>2166.596681034203</v>
      </c>
      <c r="DM21" s="29">
        <f t="shared" si="58"/>
        <v>2166.416402794251</v>
      </c>
      <c r="DN21" s="29">
        <f t="shared" si="58"/>
        <v>2166.2358624707063</v>
      </c>
      <c r="DO21" s="29">
        <f t="shared" si="58"/>
        <v>2166.05505993424</v>
      </c>
      <c r="DP21" s="29">
        <f t="shared" si="58"/>
        <v>2165.8739950554796</v>
      </c>
      <c r="DQ21" s="29">
        <f t="shared" si="58"/>
        <v>2165.6926677050096</v>
      </c>
      <c r="DR21" s="29">
        <f t="shared" si="58"/>
        <v>2165.5110777533714</v>
      </c>
      <c r="DS21" s="29">
        <f t="shared" si="58"/>
        <v>2165.329225071064</v>
      </c>
      <c r="DT21" s="29">
        <f t="shared" si="58"/>
        <v>2165.1471095285447</v>
      </c>
      <c r="DU21" s="29">
        <f t="shared" si="58"/>
        <v>2164.964730996226</v>
      </c>
      <c r="DV21" s="29">
        <f t="shared" si="58"/>
        <v>2164.7820893444796</v>
      </c>
      <c r="DW21" s="29">
        <f t="shared" si="58"/>
        <v>2164.5991844436326</v>
      </c>
      <c r="DX21" s="29">
        <f t="shared" si="58"/>
        <v>2164.41601616397</v>
      </c>
      <c r="DY21" s="29">
        <f t="shared" si="58"/>
        <v>2164.2325843757353</v>
      </c>
      <c r="DZ21" s="29">
        <f t="shared" si="58"/>
        <v>2164.0488889491285</v>
      </c>
      <c r="EA21" s="29">
        <f aca="true" t="shared" si="59" ref="EA21:FF21">+EA20/(2*(EA17+EA18))</f>
        <v>2163.8649297543043</v>
      </c>
      <c r="EB21" s="29">
        <f t="shared" si="59"/>
        <v>2163.680706661379</v>
      </c>
      <c r="EC21" s="29">
        <f t="shared" si="59"/>
        <v>2163.496219540423</v>
      </c>
      <c r="ED21" s="29">
        <f t="shared" si="59"/>
        <v>2163.3114682614655</v>
      </c>
      <c r="EE21" s="29">
        <f t="shared" si="59"/>
        <v>2163.1264526944924</v>
      </c>
      <c r="EF21" s="29">
        <f t="shared" si="59"/>
        <v>2162.941172709446</v>
      </c>
      <c r="EG21" s="29">
        <f t="shared" si="59"/>
        <v>2162.755628176228</v>
      </c>
      <c r="EH21" s="29">
        <f t="shared" si="59"/>
        <v>2162.5698189646955</v>
      </c>
      <c r="EI21" s="29">
        <f t="shared" si="59"/>
        <v>2162.3837449446637</v>
      </c>
      <c r="EJ21" s="29">
        <f t="shared" si="59"/>
        <v>2162.197405985904</v>
      </c>
      <c r="EK21" s="29">
        <f t="shared" si="59"/>
        <v>2162.010801958147</v>
      </c>
      <c r="EL21" s="29">
        <f t="shared" si="59"/>
        <v>2161.82393273108</v>
      </c>
      <c r="EM21" s="29">
        <f t="shared" si="59"/>
        <v>2161.6367981743456</v>
      </c>
      <c r="EN21" s="29">
        <f t="shared" si="59"/>
        <v>2161.449398157546</v>
      </c>
      <c r="EO21" s="29">
        <f t="shared" si="59"/>
        <v>2161.26173255024</v>
      </c>
      <c r="EP21" s="29">
        <f t="shared" si="59"/>
        <v>2161.0738012219435</v>
      </c>
      <c r="EQ21" s="29">
        <f t="shared" si="59"/>
        <v>2160.8856040421297</v>
      </c>
      <c r="ER21" s="29">
        <f t="shared" si="59"/>
        <v>2160.6971408802297</v>
      </c>
      <c r="ES21" s="29">
        <f t="shared" si="59"/>
        <v>2160.508411605631</v>
      </c>
      <c r="ET21" s="29">
        <f t="shared" si="59"/>
        <v>2160.3194160876783</v>
      </c>
      <c r="EU21" s="29">
        <f t="shared" si="59"/>
        <v>2160.1301541956745</v>
      </c>
      <c r="EV21" s="29">
        <f t="shared" si="59"/>
        <v>2159.9406257988803</v>
      </c>
      <c r="EW21" s="29">
        <f t="shared" si="59"/>
        <v>2159.750830766512</v>
      </c>
      <c r="EX21" s="29">
        <f t="shared" si="59"/>
        <v>2159.560768967744</v>
      </c>
      <c r="EY21" s="29">
        <f t="shared" si="59"/>
        <v>2159.370440271709</v>
      </c>
      <c r="EZ21" s="29">
        <f t="shared" si="59"/>
        <v>2159.1798445474956</v>
      </c>
      <c r="FA21" s="29">
        <f t="shared" si="59"/>
        <v>2158.9889816641507</v>
      </c>
      <c r="FB21" s="29">
        <f t="shared" si="59"/>
        <v>2158.797851490677</v>
      </c>
      <c r="FC21" s="29">
        <f t="shared" si="59"/>
        <v>2158.6064538960377</v>
      </c>
      <c r="FD21" s="29">
        <f t="shared" si="59"/>
        <v>2158.4147887491504</v>
      </c>
      <c r="FE21" s="29">
        <f t="shared" si="59"/>
        <v>2158.2228559188907</v>
      </c>
      <c r="FF21" s="29">
        <f t="shared" si="59"/>
        <v>2158.0306552740917</v>
      </c>
      <c r="FG21" s="29">
        <f aca="true" t="shared" si="60" ref="FG21:GL21">+FG20/(2*(FG17+FG18))</f>
        <v>2157.8381866835452</v>
      </c>
      <c r="FH21" s="29">
        <f t="shared" si="60"/>
        <v>2157.645450015998</v>
      </c>
      <c r="FI21" s="29">
        <f t="shared" si="60"/>
        <v>2157.452445140156</v>
      </c>
      <c r="FJ21" s="29">
        <f t="shared" si="60"/>
        <v>2157.259171924683</v>
      </c>
      <c r="FK21" s="29">
        <f t="shared" si="60"/>
        <v>2157.065630238198</v>
      </c>
      <c r="FL21" s="29">
        <f t="shared" si="60"/>
        <v>2156.8718199492787</v>
      </c>
      <c r="FM21" s="29">
        <f t="shared" si="60"/>
        <v>2156.677740926459</v>
      </c>
      <c r="FN21" s="29">
        <f t="shared" si="60"/>
        <v>2156.483393038234</v>
      </c>
      <c r="FO21" s="29">
        <f t="shared" si="60"/>
        <v>2156.2887761530515</v>
      </c>
      <c r="FP21" s="29">
        <f t="shared" si="60"/>
        <v>2156.093890139319</v>
      </c>
      <c r="FQ21" s="29">
        <f t="shared" si="60"/>
        <v>2155.8987348654005</v>
      </c>
      <c r="FR21" s="29">
        <f t="shared" si="60"/>
        <v>2155.7033101996194</v>
      </c>
      <c r="FS21" s="29">
        <f t="shared" si="60"/>
        <v>2155.5076160102535</v>
      </c>
      <c r="FT21" s="29">
        <f t="shared" si="60"/>
        <v>2155.3116521655406</v>
      </c>
      <c r="FU21" s="29">
        <f t="shared" si="60"/>
        <v>2155.115418533675</v>
      </c>
      <c r="FV21" s="29">
        <f t="shared" si="60"/>
        <v>2154.918914982808</v>
      </c>
      <c r="FW21" s="29">
        <f t="shared" si="60"/>
        <v>2154.722141381049</v>
      </c>
      <c r="FX21" s="29">
        <f t="shared" si="60"/>
        <v>2154.5250975964636</v>
      </c>
      <c r="FY21" s="29">
        <f t="shared" si="60"/>
        <v>2154.3277834970772</v>
      </c>
      <c r="FZ21" s="29">
        <f t="shared" si="60"/>
        <v>2154.1301989508706</v>
      </c>
      <c r="GA21" s="29">
        <f t="shared" si="60"/>
        <v>2153.932343825783</v>
      </c>
      <c r="GB21" s="29">
        <f t="shared" si="60"/>
        <v>2153.73421798971</v>
      </c>
      <c r="GC21" s="29">
        <f t="shared" si="60"/>
        <v>2153.5358213105055</v>
      </c>
      <c r="GD21" s="29">
        <f t="shared" si="60"/>
        <v>2153.337153655982</v>
      </c>
      <c r="GE21" s="29">
        <f t="shared" si="60"/>
        <v>2153.138214893908</v>
      </c>
      <c r="GF21" s="29">
        <f t="shared" si="60"/>
        <v>2152.939004892008</v>
      </c>
      <c r="GG21" s="29">
        <f t="shared" si="60"/>
        <v>2152.7395235179674</v>
      </c>
      <c r="GH21" s="29">
        <f t="shared" si="60"/>
        <v>2152.539770639427</v>
      </c>
      <c r="GI21" s="29">
        <f aca="true" t="shared" si="61" ref="GI21:HN21">+GI20/(2*(GI17+GI18))</f>
        <v>2152.3397461239856</v>
      </c>
      <c r="GJ21" s="29">
        <f t="shared" si="61"/>
        <v>2152.1394498391996</v>
      </c>
      <c r="GK21" s="29">
        <f t="shared" si="61"/>
        <v>2151.9388816525825</v>
      </c>
      <c r="GL21" s="29">
        <f t="shared" si="61"/>
        <v>2151.7380414316053</v>
      </c>
      <c r="GM21" s="29">
        <f t="shared" si="61"/>
        <v>2151.5369290436965</v>
      </c>
      <c r="GN21" s="29">
        <f t="shared" si="61"/>
        <v>2151.3355443562436</v>
      </c>
      <c r="GO21" s="29">
        <f t="shared" si="61"/>
        <v>2151.1338872365895</v>
      </c>
      <c r="GP21" s="29">
        <f t="shared" si="61"/>
        <v>2150.9319575520353</v>
      </c>
      <c r="GQ21" s="29">
        <f t="shared" si="61"/>
        <v>2150.7297551698407</v>
      </c>
      <c r="GR21" s="29">
        <f t="shared" si="61"/>
        <v>2150.5272799572213</v>
      </c>
      <c r="GS21" s="29">
        <f t="shared" si="61"/>
        <v>2150.3245317813507</v>
      </c>
      <c r="GT21" s="29">
        <f t="shared" si="61"/>
        <v>2150.1215105093615</v>
      </c>
      <c r="GU21" s="29">
        <f t="shared" si="61"/>
        <v>2149.918216008343</v>
      </c>
      <c r="GV21" s="29">
        <f t="shared" si="61"/>
        <v>2149.71464814534</v>
      </c>
      <c r="GW21" s="29">
        <f t="shared" si="61"/>
        <v>2149.5108067873584</v>
      </c>
      <c r="GX21" s="29">
        <f t="shared" si="61"/>
        <v>2149.306691801359</v>
      </c>
      <c r="GY21" s="29">
        <f t="shared" si="61"/>
        <v>2149.1023030542615</v>
      </c>
      <c r="GZ21" s="29">
        <f t="shared" si="61"/>
        <v>2148.897640412942</v>
      </c>
      <c r="HA21" s="29">
        <f t="shared" si="61"/>
        <v>2148.6927037442365</v>
      </c>
      <c r="HB21" s="29">
        <f t="shared" si="61"/>
        <v>2148.487492914936</v>
      </c>
      <c r="HC21" s="29">
        <f t="shared" si="61"/>
        <v>2148.2820077917904</v>
      </c>
      <c r="HD21" s="29">
        <f t="shared" si="61"/>
        <v>2148.0762482415066</v>
      </c>
      <c r="HE21" s="29">
        <f t="shared" si="61"/>
        <v>2147.87021413075</v>
      </c>
      <c r="HF21" s="29">
        <f t="shared" si="61"/>
        <v>2147.6639053261433</v>
      </c>
      <c r="HG21" s="29">
        <f t="shared" si="61"/>
        <v>2147.457321694266</v>
      </c>
      <c r="HH21" s="29">
        <f t="shared" si="61"/>
        <v>2147.250463101656</v>
      </c>
      <c r="HI21" s="29">
        <f t="shared" si="61"/>
        <v>2147.043329414809</v>
      </c>
      <c r="HJ21" s="29">
        <f t="shared" si="61"/>
        <v>2146.835920500177</v>
      </c>
      <c r="HK21" s="29">
        <f t="shared" si="61"/>
        <v>2146.6282362241727</v>
      </c>
      <c r="HL21" s="29">
        <f t="shared" si="61"/>
        <v>2146.4202764531624</v>
      </c>
      <c r="HM21" s="29">
        <f t="shared" si="61"/>
        <v>2146.2120410534726</v>
      </c>
      <c r="HN21" s="29">
        <f t="shared" si="61"/>
        <v>2146.003529891387</v>
      </c>
      <c r="HO21" s="29">
        <f aca="true" t="shared" si="62" ref="HO21:IT21">+HO20/(2*(HO17+HO18))</f>
        <v>2145.7947428331477</v>
      </c>
      <c r="HP21" s="29">
        <f t="shared" si="62"/>
        <v>2145.5856797449524</v>
      </c>
      <c r="HQ21" s="29">
        <f t="shared" si="62"/>
        <v>2145.3763404929587</v>
      </c>
      <c r="HR21" s="29">
        <f t="shared" si="62"/>
        <v>2145.16672494328</v>
      </c>
      <c r="HS21" s="29">
        <f t="shared" si="62"/>
        <v>2144.9568329619888</v>
      </c>
      <c r="HT21" s="29">
        <f t="shared" si="62"/>
        <v>2144.7466644151145</v>
      </c>
      <c r="HU21" s="29">
        <f t="shared" si="62"/>
        <v>2144.536219168645</v>
      </c>
      <c r="HV21" s="29">
        <f t="shared" si="62"/>
        <v>2144.3254970885255</v>
      </c>
      <c r="HW21" s="29">
        <f t="shared" si="62"/>
        <v>2144.1144980406584</v>
      </c>
      <c r="HX21" s="29">
        <f t="shared" si="62"/>
        <v>2143.9032218909033</v>
      </c>
      <c r="HY21" s="29">
        <f t="shared" si="62"/>
        <v>2143.6916685050805</v>
      </c>
      <c r="HZ21" s="29">
        <f t="shared" si="62"/>
        <v>2143.479837748964</v>
      </c>
      <c r="IA21" s="29">
        <f t="shared" si="62"/>
        <v>2143.2677294882888</v>
      </c>
      <c r="IB21" s="29">
        <f t="shared" si="62"/>
        <v>2143.055343588746</v>
      </c>
      <c r="IC21" s="29">
        <f t="shared" si="62"/>
        <v>2142.8426799159847</v>
      </c>
      <c r="ID21" s="29">
        <f t="shared" si="62"/>
        <v>2142.629738335612</v>
      </c>
      <c r="IE21" s="29">
        <f t="shared" si="62"/>
        <v>2142.4165187131925</v>
      </c>
      <c r="IF21" s="29">
        <f t="shared" si="62"/>
        <v>2142.203020914248</v>
      </c>
      <c r="IG21" s="29">
        <f t="shared" si="62"/>
        <v>2141.98924480426</v>
      </c>
      <c r="IH21" s="29">
        <f t="shared" si="62"/>
        <v>2141.775190248666</v>
      </c>
      <c r="II21" s="29">
        <f t="shared" si="62"/>
        <v>2141.560857112862</v>
      </c>
      <c r="IJ21" s="29">
        <f t="shared" si="62"/>
        <v>2141.3462452622016</v>
      </c>
      <c r="IK21" s="29">
        <f t="shared" si="62"/>
        <v>2141.131354561995</v>
      </c>
      <c r="IL21" s="29">
        <f t="shared" si="62"/>
        <v>2140.9161848775134</v>
      </c>
      <c r="IM21" s="29">
        <f t="shared" si="62"/>
        <v>2140.700736073982</v>
      </c>
      <c r="IN21" s="29">
        <f t="shared" si="62"/>
        <v>2140.485008016588</v>
      </c>
      <c r="IO21" s="29">
        <f t="shared" si="62"/>
        <v>2140.2690005704717</v>
      </c>
      <c r="IP21" s="29">
        <f t="shared" si="62"/>
        <v>2140.052713600734</v>
      </c>
      <c r="IQ21" s="29">
        <f t="shared" si="62"/>
        <v>2139.836146972435</v>
      </c>
      <c r="IR21" s="29">
        <f t="shared" si="62"/>
        <v>2139.6193005505884</v>
      </c>
      <c r="IS21" s="29">
        <f t="shared" si="62"/>
        <v>2139.4021742001705</v>
      </c>
      <c r="IT21" s="30">
        <f t="shared" si="62"/>
        <v>2139.1847677861115</v>
      </c>
    </row>
    <row r="22" spans="1:254" ht="12.75">
      <c r="A22" s="2" t="s">
        <v>46</v>
      </c>
      <c r="B22" s="11" t="s">
        <v>43</v>
      </c>
      <c r="C22" s="31">
        <f aca="true" t="shared" si="63" ref="C22:AH22">+C14/C21*POWER(10,3)</f>
        <v>1.5904053783897825</v>
      </c>
      <c r="D22" s="31">
        <f t="shared" si="63"/>
        <v>1.6433657325603888</v>
      </c>
      <c r="E22" s="31">
        <f t="shared" si="63"/>
        <v>1.6438560486891673</v>
      </c>
      <c r="F22" s="31">
        <f t="shared" si="63"/>
        <v>1.6443467319041054</v>
      </c>
      <c r="G22" s="31">
        <f t="shared" si="63"/>
        <v>1.6448377826269909</v>
      </c>
      <c r="H22" s="31">
        <f t="shared" si="63"/>
        <v>1.645329201280221</v>
      </c>
      <c r="I22" s="31">
        <f t="shared" si="63"/>
        <v>1.6458209882868018</v>
      </c>
      <c r="J22" s="31">
        <f t="shared" si="63"/>
        <v>1.646313144070353</v>
      </c>
      <c r="K22" s="31">
        <f t="shared" si="63"/>
        <v>1.6468056690551047</v>
      </c>
      <c r="L22" s="31">
        <f t="shared" si="63"/>
        <v>1.647298563665902</v>
      </c>
      <c r="M22" s="31">
        <f t="shared" si="63"/>
        <v>1.6477918283282065</v>
      </c>
      <c r="N22" s="31">
        <f t="shared" si="63"/>
        <v>1.6482854634680928</v>
      </c>
      <c r="O22" s="31">
        <f t="shared" si="63"/>
        <v>1.648779469512254</v>
      </c>
      <c r="P22" s="31">
        <f t="shared" si="63"/>
        <v>1.6492738468880017</v>
      </c>
      <c r="Q22" s="31">
        <f t="shared" si="63"/>
        <v>1.6497685960232658</v>
      </c>
      <c r="R22" s="31">
        <f t="shared" si="63"/>
        <v>1.650263717346598</v>
      </c>
      <c r="S22" s="31">
        <f t="shared" si="63"/>
        <v>1.65075921128717</v>
      </c>
      <c r="T22" s="31">
        <f t="shared" si="63"/>
        <v>1.651255078274778</v>
      </c>
      <c r="U22" s="31">
        <f t="shared" si="63"/>
        <v>1.6517513187398396</v>
      </c>
      <c r="V22" s="31">
        <f t="shared" si="63"/>
        <v>1.6522479331133988</v>
      </c>
      <c r="W22" s="31">
        <f t="shared" si="63"/>
        <v>1.6527449218271255</v>
      </c>
      <c r="X22" s="31">
        <f t="shared" si="63"/>
        <v>1.6532422853133173</v>
      </c>
      <c r="Y22" s="31">
        <f t="shared" si="63"/>
        <v>1.653740024004898</v>
      </c>
      <c r="Z22" s="31">
        <f t="shared" si="63"/>
        <v>1.6542381383354228</v>
      </c>
      <c r="AA22" s="31">
        <f t="shared" si="63"/>
        <v>1.6547366287390763</v>
      </c>
      <c r="AB22" s="31">
        <f t="shared" si="63"/>
        <v>1.6552354956506754</v>
      </c>
      <c r="AC22" s="31">
        <f t="shared" si="63"/>
        <v>1.6557347395056703</v>
      </c>
      <c r="AD22" s="31">
        <f t="shared" si="63"/>
        <v>1.656234360740143</v>
      </c>
      <c r="AE22" s="31">
        <f t="shared" si="63"/>
        <v>1.6567343597908124</v>
      </c>
      <c r="AF22" s="31">
        <f t="shared" si="63"/>
        <v>1.6572347370950338</v>
      </c>
      <c r="AG22" s="31">
        <f t="shared" si="63"/>
        <v>1.657735493090799</v>
      </c>
      <c r="AH22" s="31">
        <f t="shared" si="63"/>
        <v>1.6582366282167382</v>
      </c>
      <c r="AI22" s="31">
        <f aca="true" t="shared" si="64" ref="AI22:BN22">+AI14/AI21*POWER(10,3)</f>
        <v>1.6587381429121222</v>
      </c>
      <c r="AJ22" s="31">
        <f t="shared" si="64"/>
        <v>1.659240037616861</v>
      </c>
      <c r="AK22" s="31">
        <f t="shared" si="64"/>
        <v>1.6597423127715087</v>
      </c>
      <c r="AL22" s="31">
        <f t="shared" si="64"/>
        <v>1.660244968817262</v>
      </c>
      <c r="AM22" s="31">
        <f t="shared" si="64"/>
        <v>1.6607480061959603</v>
      </c>
      <c r="AN22" s="31">
        <f t="shared" si="64"/>
        <v>1.6612514253500903</v>
      </c>
      <c r="AO22" s="31">
        <f t="shared" si="64"/>
        <v>1.6617552267227842</v>
      </c>
      <c r="AP22" s="31">
        <f t="shared" si="64"/>
        <v>1.6622594107578226</v>
      </c>
      <c r="AQ22" s="31">
        <f t="shared" si="64"/>
        <v>1.662763977899635</v>
      </c>
      <c r="AR22" s="31">
        <f t="shared" si="64"/>
        <v>1.6632689285933013</v>
      </c>
      <c r="AS22" s="31">
        <f t="shared" si="64"/>
        <v>1.6637742632845516</v>
      </c>
      <c r="AT22" s="31">
        <f t="shared" si="64"/>
        <v>1.6642799824197705</v>
      </c>
      <c r="AU22" s="31">
        <f t="shared" si="64"/>
        <v>1.6647860864459951</v>
      </c>
      <c r="AV22" s="31">
        <f t="shared" si="64"/>
        <v>1.6652925758109165</v>
      </c>
      <c r="AW22" s="31">
        <f t="shared" si="64"/>
        <v>1.6657994509628835</v>
      </c>
      <c r="AX22" s="31">
        <f t="shared" si="64"/>
        <v>1.6663067123509012</v>
      </c>
      <c r="AY22" s="31">
        <f t="shared" si="64"/>
        <v>1.666814360424634</v>
      </c>
      <c r="AZ22" s="31">
        <f t="shared" si="64"/>
        <v>1.667322395634405</v>
      </c>
      <c r="BA22" s="31">
        <f t="shared" si="64"/>
        <v>1.667830818431199</v>
      </c>
      <c r="BB22" s="31">
        <f t="shared" si="64"/>
        <v>1.6683396292666621</v>
      </c>
      <c r="BC22" s="31">
        <f t="shared" si="64"/>
        <v>1.6688488285931042</v>
      </c>
      <c r="BD22" s="31">
        <f t="shared" si="64"/>
        <v>1.6693584168634992</v>
      </c>
      <c r="BE22" s="31">
        <f t="shared" si="64"/>
        <v>1.6698683945314872</v>
      </c>
      <c r="BF22" s="31">
        <f t="shared" si="64"/>
        <v>1.670378762051375</v>
      </c>
      <c r="BG22" s="31">
        <f t="shared" si="64"/>
        <v>1.6708895198781373</v>
      </c>
      <c r="BH22" s="31">
        <f t="shared" si="64"/>
        <v>1.6714006684674185</v>
      </c>
      <c r="BI22" s="31">
        <f t="shared" si="64"/>
        <v>1.6719122082755327</v>
      </c>
      <c r="BJ22" s="31">
        <f t="shared" si="64"/>
        <v>1.6724241397594672</v>
      </c>
      <c r="BK22" s="31">
        <f t="shared" si="64"/>
        <v>1.6729364633768813</v>
      </c>
      <c r="BL22" s="31">
        <f t="shared" si="64"/>
        <v>1.6734491795861075</v>
      </c>
      <c r="BM22" s="31">
        <f t="shared" si="64"/>
        <v>1.6739622888461567</v>
      </c>
      <c r="BN22" s="31">
        <f t="shared" si="64"/>
        <v>1.6744757916167132</v>
      </c>
      <c r="BO22" s="31">
        <f aca="true" t="shared" si="65" ref="BO22:CT22">+BO14/BO21*POWER(10,3)</f>
        <v>1.6749896883581414</v>
      </c>
      <c r="BP22" s="31">
        <f t="shared" si="65"/>
        <v>1.6755039795314841</v>
      </c>
      <c r="BQ22" s="31">
        <f t="shared" si="65"/>
        <v>1.6760186655984646</v>
      </c>
      <c r="BR22" s="31">
        <f t="shared" si="65"/>
        <v>1.6765337470214874</v>
      </c>
      <c r="BS22" s="31">
        <f t="shared" si="65"/>
        <v>1.6770492242636406</v>
      </c>
      <c r="BT22" s="31">
        <f t="shared" si="65"/>
        <v>1.6775650977886956</v>
      </c>
      <c r="BU22" s="31">
        <f t="shared" si="65"/>
        <v>1.67808136806111</v>
      </c>
      <c r="BV22" s="31">
        <f t="shared" si="65"/>
        <v>1.6785980355460273</v>
      </c>
      <c r="BW22" s="78">
        <f t="shared" si="65"/>
        <v>1.67911510070928</v>
      </c>
      <c r="BX22" s="31">
        <f t="shared" si="65"/>
        <v>1.6796324045598514</v>
      </c>
      <c r="BY22" s="31">
        <f t="shared" si="65"/>
        <v>1.6801501067031424</v>
      </c>
      <c r="BZ22" s="31">
        <f t="shared" si="65"/>
        <v>1.6806682076063924</v>
      </c>
      <c r="CA22" s="31">
        <f t="shared" si="65"/>
        <v>1.6811867077375318</v>
      </c>
      <c r="CB22" s="31">
        <f t="shared" si="65"/>
        <v>1.6817056075651848</v>
      </c>
      <c r="CC22" s="31">
        <f t="shared" si="65"/>
        <v>1.682224907558668</v>
      </c>
      <c r="CD22" s="31">
        <f t="shared" si="65"/>
        <v>1.6827446081879942</v>
      </c>
      <c r="CE22" s="31">
        <f t="shared" si="65"/>
        <v>1.6832647099238731</v>
      </c>
      <c r="CF22" s="31">
        <f t="shared" si="65"/>
        <v>1.683785213237712</v>
      </c>
      <c r="CG22" s="31">
        <f t="shared" si="65"/>
        <v>1.684306118601615</v>
      </c>
      <c r="CH22" s="31">
        <f t="shared" si="65"/>
        <v>1.6848274264883907</v>
      </c>
      <c r="CI22" s="31">
        <f t="shared" si="65"/>
        <v>1.6853491373715466</v>
      </c>
      <c r="CJ22" s="31">
        <f t="shared" si="65"/>
        <v>1.6858712517252936</v>
      </c>
      <c r="CK22" s="31">
        <f t="shared" si="65"/>
        <v>1.686393770024547</v>
      </c>
      <c r="CL22" s="31">
        <f t="shared" si="65"/>
        <v>1.6869166927449282</v>
      </c>
      <c r="CM22" s="31">
        <f t="shared" si="65"/>
        <v>1.6874400203627644</v>
      </c>
      <c r="CN22" s="31">
        <f t="shared" si="65"/>
        <v>1.6879637533550915</v>
      </c>
      <c r="CO22" s="31">
        <f t="shared" si="65"/>
        <v>1.688487892199654</v>
      </c>
      <c r="CP22" s="31">
        <f t="shared" si="65"/>
        <v>1.6890124373749091</v>
      </c>
      <c r="CQ22" s="31">
        <f t="shared" si="65"/>
        <v>1.6895373893600245</v>
      </c>
      <c r="CR22" s="31">
        <f t="shared" si="65"/>
        <v>1.6900627486348818</v>
      </c>
      <c r="CS22" s="31">
        <f t="shared" si="65"/>
        <v>1.6905885156800762</v>
      </c>
      <c r="CT22" s="31">
        <f t="shared" si="65"/>
        <v>1.6911146909769208</v>
      </c>
      <c r="CU22" s="31">
        <f aca="true" t="shared" si="66" ref="CU22:DZ22">+CU14/CU21*POWER(10,3)</f>
        <v>1.6916412750074448</v>
      </c>
      <c r="CV22" s="31">
        <f t="shared" si="66"/>
        <v>1.6921682682543955</v>
      </c>
      <c r="CW22" s="31">
        <f t="shared" si="66"/>
        <v>1.6926956712012418</v>
      </c>
      <c r="CX22" s="31">
        <f t="shared" si="66"/>
        <v>1.693223484332173</v>
      </c>
      <c r="CY22" s="31">
        <f t="shared" si="66"/>
        <v>1.6937517081321005</v>
      </c>
      <c r="CZ22" s="31">
        <f t="shared" si="66"/>
        <v>1.6942803430866604</v>
      </c>
      <c r="DA22" s="31">
        <f t="shared" si="66"/>
        <v>1.6948093896822138</v>
      </c>
      <c r="DB22" s="31">
        <f t="shared" si="66"/>
        <v>1.6953388484058494</v>
      </c>
      <c r="DC22" s="31">
        <f t="shared" si="66"/>
        <v>1.6958687197453821</v>
      </c>
      <c r="DD22" s="31">
        <f t="shared" si="66"/>
        <v>1.6963990041893573</v>
      </c>
      <c r="DE22" s="31">
        <f t="shared" si="66"/>
        <v>1.6969297022270513</v>
      </c>
      <c r="DF22" s="31">
        <f t="shared" si="66"/>
        <v>1.6974608143484713</v>
      </c>
      <c r="DG22" s="31">
        <f t="shared" si="66"/>
        <v>1.697992341044359</v>
      </c>
      <c r="DH22" s="31">
        <f t="shared" si="66"/>
        <v>1.6985242828061904</v>
      </c>
      <c r="DI22" s="31">
        <f t="shared" si="66"/>
        <v>1.6990566401261777</v>
      </c>
      <c r="DJ22" s="31">
        <f t="shared" si="66"/>
        <v>1.6995894134972707</v>
      </c>
      <c r="DK22" s="31">
        <f t="shared" si="66"/>
        <v>1.7001226034131576</v>
      </c>
      <c r="DL22" s="31">
        <f t="shared" si="66"/>
        <v>1.7006562103682679</v>
      </c>
      <c r="DM22" s="31">
        <f t="shared" si="66"/>
        <v>1.7011902348577705</v>
      </c>
      <c r="DN22" s="31">
        <f t="shared" si="66"/>
        <v>1.7017246773775805</v>
      </c>
      <c r="DO22" s="31">
        <f t="shared" si="66"/>
        <v>1.702259538424354</v>
      </c>
      <c r="DP22" s="31">
        <f t="shared" si="66"/>
        <v>1.702794818495495</v>
      </c>
      <c r="DQ22" s="31">
        <f t="shared" si="66"/>
        <v>1.7033305180891538</v>
      </c>
      <c r="DR22" s="31">
        <f t="shared" si="66"/>
        <v>1.7038666377042302</v>
      </c>
      <c r="DS22" s="31">
        <f t="shared" si="66"/>
        <v>1.7044031778403725</v>
      </c>
      <c r="DT22" s="31">
        <f t="shared" si="66"/>
        <v>1.7049401389979806</v>
      </c>
      <c r="DU22" s="31">
        <f t="shared" si="66"/>
        <v>1.7054775216782079</v>
      </c>
      <c r="DV22" s="31">
        <f t="shared" si="66"/>
        <v>1.7060153263829612</v>
      </c>
      <c r="DW22" s="31">
        <f t="shared" si="66"/>
        <v>1.7065535536149032</v>
      </c>
      <c r="DX22" s="31">
        <f t="shared" si="66"/>
        <v>1.7070922038774536</v>
      </c>
      <c r="DY22" s="31">
        <f t="shared" si="66"/>
        <v>1.7076312776747895</v>
      </c>
      <c r="DZ22" s="31">
        <f t="shared" si="66"/>
        <v>1.708170775511848</v>
      </c>
      <c r="EA22" s="31">
        <f aca="true" t="shared" si="67" ref="EA22:FF22">+EA14/EA21*POWER(10,3)</f>
        <v>1.7087106978943298</v>
      </c>
      <c r="EB22" s="31">
        <f t="shared" si="67"/>
        <v>1.7092510453286938</v>
      </c>
      <c r="EC22" s="31">
        <f t="shared" si="67"/>
        <v>1.7097918183221665</v>
      </c>
      <c r="ED22" s="31">
        <f t="shared" si="67"/>
        <v>1.7103330173827382</v>
      </c>
      <c r="EE22" s="31">
        <f t="shared" si="67"/>
        <v>1.7108746430191666</v>
      </c>
      <c r="EF22" s="31">
        <f t="shared" si="67"/>
        <v>1.7114166957409775</v>
      </c>
      <c r="EG22" s="31">
        <f t="shared" si="67"/>
        <v>1.7119591760584663</v>
      </c>
      <c r="EH22" s="31">
        <f t="shared" si="67"/>
        <v>1.7125020844826995</v>
      </c>
      <c r="EI22" s="31">
        <f t="shared" si="67"/>
        <v>1.7130454215255169</v>
      </c>
      <c r="EJ22" s="31">
        <f t="shared" si="67"/>
        <v>1.7135891876995317</v>
      </c>
      <c r="EK22" s="31">
        <f t="shared" si="67"/>
        <v>1.7141333835181323</v>
      </c>
      <c r="EL22" s="31">
        <f t="shared" si="67"/>
        <v>1.7146780094954845</v>
      </c>
      <c r="EM22" s="31">
        <f t="shared" si="67"/>
        <v>1.7152230661465335</v>
      </c>
      <c r="EN22" s="31">
        <f t="shared" si="67"/>
        <v>1.7157685539870025</v>
      </c>
      <c r="EO22" s="31">
        <f t="shared" si="67"/>
        <v>1.716314473533397</v>
      </c>
      <c r="EP22" s="31">
        <f t="shared" si="67"/>
        <v>1.7168608253030055</v>
      </c>
      <c r="EQ22" s="31">
        <f t="shared" si="67"/>
        <v>1.7174076098139006</v>
      </c>
      <c r="ER22" s="31">
        <f t="shared" si="67"/>
        <v>1.71795482758494</v>
      </c>
      <c r="ES22" s="31">
        <f t="shared" si="67"/>
        <v>1.7185024791357695</v>
      </c>
      <c r="ET22" s="31">
        <f t="shared" si="67"/>
        <v>1.7190505649868235</v>
      </c>
      <c r="EU22" s="31">
        <f t="shared" si="67"/>
        <v>1.7195990856593262</v>
      </c>
      <c r="EV22" s="31">
        <f t="shared" si="67"/>
        <v>1.720148041675293</v>
      </c>
      <c r="EW22" s="31">
        <f t="shared" si="67"/>
        <v>1.7206974335575338</v>
      </c>
      <c r="EX22" s="31">
        <f t="shared" si="67"/>
        <v>1.7212472618296522</v>
      </c>
      <c r="EY22" s="31">
        <f t="shared" si="67"/>
        <v>1.7217975270160475</v>
      </c>
      <c r="EZ22" s="31">
        <f t="shared" si="67"/>
        <v>1.7223482296419177</v>
      </c>
      <c r="FA22" s="31">
        <f t="shared" si="67"/>
        <v>1.7228993702332591</v>
      </c>
      <c r="FB22" s="31">
        <f t="shared" si="67"/>
        <v>1.7234509493168704</v>
      </c>
      <c r="FC22" s="31">
        <f t="shared" si="67"/>
        <v>1.7240029674203492</v>
      </c>
      <c r="FD22" s="31">
        <f t="shared" si="67"/>
        <v>1.7245554250720994</v>
      </c>
      <c r="FE22" s="31">
        <f t="shared" si="67"/>
        <v>1.7251083228013295</v>
      </c>
      <c r="FF22" s="31">
        <f t="shared" si="67"/>
        <v>1.7256616611380544</v>
      </c>
      <c r="FG22" s="31">
        <f aca="true" t="shared" si="68" ref="FG22:GL22">+FG14/FG21*POWER(10,3)</f>
        <v>1.726215440613097</v>
      </c>
      <c r="FH22" s="31">
        <f t="shared" si="68"/>
        <v>1.726769661758091</v>
      </c>
      <c r="FI22" s="31">
        <f t="shared" si="68"/>
        <v>1.72732432510548</v>
      </c>
      <c r="FJ22" s="31">
        <f t="shared" si="68"/>
        <v>1.7278794311885208</v>
      </c>
      <c r="FK22" s="31">
        <f t="shared" si="68"/>
        <v>1.7284349805412849</v>
      </c>
      <c r="FL22" s="31">
        <f t="shared" si="68"/>
        <v>1.7289909736986604</v>
      </c>
      <c r="FM22" s="31">
        <f t="shared" si="68"/>
        <v>1.7295474111963522</v>
      </c>
      <c r="FN22" s="31">
        <f t="shared" si="68"/>
        <v>1.730104293570882</v>
      </c>
      <c r="FO22" s="31">
        <f t="shared" si="68"/>
        <v>1.7306616213595956</v>
      </c>
      <c r="FP22" s="31">
        <f t="shared" si="68"/>
        <v>1.7312193951006587</v>
      </c>
      <c r="FQ22" s="31">
        <f t="shared" si="68"/>
        <v>1.7317776153330617</v>
      </c>
      <c r="FR22" s="31">
        <f t="shared" si="68"/>
        <v>1.7323362825966189</v>
      </c>
      <c r="FS22" s="31">
        <f t="shared" si="68"/>
        <v>1.7328953974319732</v>
      </c>
      <c r="FT22" s="31">
        <f t="shared" si="68"/>
        <v>1.7334549603805938</v>
      </c>
      <c r="FU22" s="31">
        <f t="shared" si="68"/>
        <v>1.7340149719847808</v>
      </c>
      <c r="FV22" s="31">
        <f t="shared" si="68"/>
        <v>1.734575432787666</v>
      </c>
      <c r="FW22" s="31">
        <f t="shared" si="68"/>
        <v>1.7351363433332139</v>
      </c>
      <c r="FX22" s="31">
        <f t="shared" si="68"/>
        <v>1.7356977041662243</v>
      </c>
      <c r="FY22" s="31">
        <f t="shared" si="68"/>
        <v>1.7362595158323315</v>
      </c>
      <c r="FZ22" s="31">
        <f t="shared" si="68"/>
        <v>1.7368217788780094</v>
      </c>
      <c r="GA22" s="31">
        <f t="shared" si="68"/>
        <v>1.7373844938505703</v>
      </c>
      <c r="GB22" s="31">
        <f t="shared" si="68"/>
        <v>1.7379476612981681</v>
      </c>
      <c r="GC22" s="31">
        <f t="shared" si="68"/>
        <v>1.7385112817697994</v>
      </c>
      <c r="GD22" s="31">
        <f t="shared" si="68"/>
        <v>1.7390753558153034</v>
      </c>
      <c r="GE22" s="31">
        <f t="shared" si="68"/>
        <v>1.7396398839853666</v>
      </c>
      <c r="GF22" s="31">
        <f t="shared" si="68"/>
        <v>1.7402048668315235</v>
      </c>
      <c r="GG22" s="31">
        <f t="shared" si="68"/>
        <v>1.7407703049061563</v>
      </c>
      <c r="GH22" s="31">
        <f t="shared" si="68"/>
        <v>1.741336198762498</v>
      </c>
      <c r="GI22" s="31">
        <f aca="true" t="shared" si="69" ref="GI22:HN22">+GI14/GI21*POWER(10,3)</f>
        <v>1.7419025489546338</v>
      </c>
      <c r="GJ22" s="31">
        <f t="shared" si="69"/>
        <v>1.7424693560375035</v>
      </c>
      <c r="GK22" s="31">
        <f t="shared" si="69"/>
        <v>1.7430366205669021</v>
      </c>
      <c r="GL22" s="31">
        <f t="shared" si="69"/>
        <v>1.7436043430994816</v>
      </c>
      <c r="GM22" s="31">
        <f t="shared" si="69"/>
        <v>1.7441725241927535</v>
      </c>
      <c r="GN22" s="31">
        <f t="shared" si="69"/>
        <v>1.7447411644050879</v>
      </c>
      <c r="GO22" s="31">
        <f t="shared" si="69"/>
        <v>1.7453102642957186</v>
      </c>
      <c r="GP22" s="31">
        <f t="shared" si="69"/>
        <v>1.7458798244247429</v>
      </c>
      <c r="GQ22" s="31">
        <f t="shared" si="69"/>
        <v>1.746449845353123</v>
      </c>
      <c r="GR22" s="31">
        <f t="shared" si="69"/>
        <v>1.7470203276426888</v>
      </c>
      <c r="GS22" s="31">
        <f t="shared" si="69"/>
        <v>1.7475912718561384</v>
      </c>
      <c r="GT22" s="31">
        <f t="shared" si="69"/>
        <v>1.7481626785570399</v>
      </c>
      <c r="GU22" s="31">
        <f t="shared" si="69"/>
        <v>1.7487345483098335</v>
      </c>
      <c r="GV22" s="31">
        <f t="shared" si="69"/>
        <v>1.7493068816798345</v>
      </c>
      <c r="GW22" s="31">
        <f t="shared" si="69"/>
        <v>1.7498796792332314</v>
      </c>
      <c r="GX22" s="31">
        <f t="shared" si="69"/>
        <v>1.7504529415370913</v>
      </c>
      <c r="GY22" s="31">
        <f t="shared" si="69"/>
        <v>1.75102666915936</v>
      </c>
      <c r="GZ22" s="31">
        <f t="shared" si="69"/>
        <v>1.7516008626688622</v>
      </c>
      <c r="HA22" s="31">
        <f t="shared" si="69"/>
        <v>1.752175522635306</v>
      </c>
      <c r="HB22" s="31">
        <f t="shared" si="69"/>
        <v>1.752750649629283</v>
      </c>
      <c r="HC22" s="31">
        <f t="shared" si="69"/>
        <v>1.7533262442222706</v>
      </c>
      <c r="HD22" s="31">
        <f t="shared" si="69"/>
        <v>1.753902306986633</v>
      </c>
      <c r="HE22" s="31">
        <f t="shared" si="69"/>
        <v>1.754478838495623</v>
      </c>
      <c r="HF22" s="31">
        <f t="shared" si="69"/>
        <v>1.755055839323384</v>
      </c>
      <c r="HG22" s="31">
        <f t="shared" si="69"/>
        <v>1.7556333100449528</v>
      </c>
      <c r="HH22" s="31">
        <f t="shared" si="69"/>
        <v>1.7562112512362587</v>
      </c>
      <c r="HI22" s="31">
        <f t="shared" si="69"/>
        <v>1.756789663474128</v>
      </c>
      <c r="HJ22" s="31">
        <f t="shared" si="69"/>
        <v>1.7573685473362841</v>
      </c>
      <c r="HK22" s="31">
        <f t="shared" si="69"/>
        <v>1.7579479034013483</v>
      </c>
      <c r="HL22" s="31">
        <f t="shared" si="69"/>
        <v>1.7585277322488453</v>
      </c>
      <c r="HM22" s="31">
        <f t="shared" si="69"/>
        <v>1.7591080344592007</v>
      </c>
      <c r="HN22" s="31">
        <f t="shared" si="69"/>
        <v>1.759688810613745</v>
      </c>
      <c r="HO22" s="31">
        <f aca="true" t="shared" si="70" ref="HO22:IT22">+HO14/HO21*POWER(10,3)</f>
        <v>1.7602700612947142</v>
      </c>
      <c r="HP22" s="31">
        <f t="shared" si="70"/>
        <v>1.7608517870852536</v>
      </c>
      <c r="HQ22" s="31">
        <f t="shared" si="70"/>
        <v>1.7614339885694164</v>
      </c>
      <c r="HR22" s="31">
        <f t="shared" si="70"/>
        <v>1.7620166663321692</v>
      </c>
      <c r="HS22" s="31">
        <f t="shared" si="70"/>
        <v>1.76259982095939</v>
      </c>
      <c r="HT22" s="31">
        <f t="shared" si="70"/>
        <v>1.7631834530378727</v>
      </c>
      <c r="HU22" s="31">
        <f t="shared" si="70"/>
        <v>1.7637675631553276</v>
      </c>
      <c r="HV22" s="31">
        <f t="shared" si="70"/>
        <v>1.7643521519003829</v>
      </c>
      <c r="HW22" s="31">
        <f t="shared" si="70"/>
        <v>1.7649372198625881</v>
      </c>
      <c r="HX22" s="31">
        <f t="shared" si="70"/>
        <v>1.7655227676324152</v>
      </c>
      <c r="HY22" s="31">
        <f t="shared" si="70"/>
        <v>1.7661087958012573</v>
      </c>
      <c r="HZ22" s="31">
        <f t="shared" si="70"/>
        <v>1.7666953049614362</v>
      </c>
      <c r="IA22" s="31">
        <f t="shared" si="70"/>
        <v>1.7672822957061995</v>
      </c>
      <c r="IB22" s="31">
        <f t="shared" si="70"/>
        <v>1.7678697686297242</v>
      </c>
      <c r="IC22" s="31">
        <f t="shared" si="70"/>
        <v>1.7684577243271178</v>
      </c>
      <c r="ID22" s="31">
        <f t="shared" si="70"/>
        <v>1.7690461633944219</v>
      </c>
      <c r="IE22" s="31">
        <f t="shared" si="70"/>
        <v>1.7696350864286114</v>
      </c>
      <c r="IF22" s="31">
        <f t="shared" si="70"/>
        <v>1.7702244940275993</v>
      </c>
      <c r="IG22" s="31">
        <f t="shared" si="70"/>
        <v>1.7708143867902344</v>
      </c>
      <c r="IH22" s="31">
        <f t="shared" si="70"/>
        <v>1.7714047653163076</v>
      </c>
      <c r="II22" s="31">
        <f t="shared" si="70"/>
        <v>1.7719956302065507</v>
      </c>
      <c r="IJ22" s="31">
        <f t="shared" si="70"/>
        <v>1.7725869820626392</v>
      </c>
      <c r="IK22" s="31">
        <f t="shared" si="70"/>
        <v>1.7731788214871957</v>
      </c>
      <c r="IL22" s="31">
        <f t="shared" si="70"/>
        <v>1.7737711490837873</v>
      </c>
      <c r="IM22" s="31">
        <f t="shared" si="70"/>
        <v>1.7743639654569332</v>
      </c>
      <c r="IN22" s="31">
        <f t="shared" si="70"/>
        <v>1.7749572712121013</v>
      </c>
      <c r="IO22" s="31">
        <f t="shared" si="70"/>
        <v>1.7755510669557144</v>
      </c>
      <c r="IP22" s="31">
        <f t="shared" si="70"/>
        <v>1.7761453532951497</v>
      </c>
      <c r="IQ22" s="31">
        <f t="shared" si="70"/>
        <v>1.776740130838739</v>
      </c>
      <c r="IR22" s="31">
        <f t="shared" si="70"/>
        <v>1.7773354001957762</v>
      </c>
      <c r="IS22" s="31">
        <f t="shared" si="70"/>
        <v>1.7779311619765117</v>
      </c>
      <c r="IT22" s="32">
        <f t="shared" si="70"/>
        <v>1.7785274167921616</v>
      </c>
    </row>
    <row r="23" spans="1:254" ht="12.75">
      <c r="A23" s="2" t="s">
        <v>39</v>
      </c>
      <c r="B23" s="11" t="s">
        <v>40</v>
      </c>
      <c r="C23" s="33">
        <f aca="true" t="shared" si="71" ref="C23:AH23">SQRT($D$6*C20*C21)/POWER(10,3)</f>
        <v>10.162942096823746</v>
      </c>
      <c r="D23" s="33">
        <f t="shared" si="71"/>
        <v>10.257850487182592</v>
      </c>
      <c r="E23" s="33">
        <f t="shared" si="71"/>
        <v>10.25866806737748</v>
      </c>
      <c r="F23" s="33">
        <f t="shared" si="71"/>
        <v>10.259485187326979</v>
      </c>
      <c r="G23" s="33">
        <f t="shared" si="71"/>
        <v>10.260301846637542</v>
      </c>
      <c r="H23" s="33">
        <f t="shared" si="71"/>
        <v>10.261118044915312</v>
      </c>
      <c r="I23" s="33">
        <f t="shared" si="71"/>
        <v>10.261933781766121</v>
      </c>
      <c r="J23" s="33">
        <f t="shared" si="71"/>
        <v>10.26274905679547</v>
      </c>
      <c r="K23" s="33">
        <f t="shared" si="71"/>
        <v>10.263563869608546</v>
      </c>
      <c r="L23" s="33">
        <f t="shared" si="71"/>
        <v>10.26437821981023</v>
      </c>
      <c r="M23" s="33">
        <f t="shared" si="71"/>
        <v>10.265192107005065</v>
      </c>
      <c r="N23" s="33">
        <f t="shared" si="71"/>
        <v>10.266005530797287</v>
      </c>
      <c r="O23" s="33">
        <f t="shared" si="71"/>
        <v>10.266818490790817</v>
      </c>
      <c r="P23" s="33">
        <f t="shared" si="71"/>
        <v>10.26763098658924</v>
      </c>
      <c r="Q23" s="33">
        <f t="shared" si="71"/>
        <v>10.268443017795835</v>
      </c>
      <c r="R23" s="33">
        <f t="shared" si="71"/>
        <v>10.269254584013558</v>
      </c>
      <c r="S23" s="33">
        <f t="shared" si="71"/>
        <v>10.27006568484504</v>
      </c>
      <c r="T23" s="33">
        <f t="shared" si="71"/>
        <v>10.270876319892594</v>
      </c>
      <c r="U23" s="33">
        <f t="shared" si="71"/>
        <v>10.271686488758208</v>
      </c>
      <c r="V23" s="33">
        <f t="shared" si="71"/>
        <v>10.27249619104356</v>
      </c>
      <c r="W23" s="33">
        <f t="shared" si="71"/>
        <v>10.27330542634999</v>
      </c>
      <c r="X23" s="33">
        <f t="shared" si="71"/>
        <v>10.274114194278527</v>
      </c>
      <c r="Y23" s="33">
        <f t="shared" si="71"/>
        <v>10.274922494429873</v>
      </c>
      <c r="Z23" s="33">
        <f t="shared" si="71"/>
        <v>10.275730326404403</v>
      </c>
      <c r="AA23" s="33">
        <f t="shared" si="71"/>
        <v>10.276537689802177</v>
      </c>
      <c r="AB23" s="33">
        <f t="shared" si="71"/>
        <v>10.27734458422293</v>
      </c>
      <c r="AC23" s="33">
        <f t="shared" si="71"/>
        <v>10.278151009266063</v>
      </c>
      <c r="AD23" s="33">
        <f t="shared" si="71"/>
        <v>10.278956964530664</v>
      </c>
      <c r="AE23" s="33">
        <f t="shared" si="71"/>
        <v>10.279762449615493</v>
      </c>
      <c r="AF23" s="33">
        <f t="shared" si="71"/>
        <v>10.280567464118981</v>
      </c>
      <c r="AG23" s="33">
        <f t="shared" si="71"/>
        <v>10.281372007639238</v>
      </c>
      <c r="AH23" s="33">
        <f t="shared" si="71"/>
        <v>10.282176079774047</v>
      </c>
      <c r="AI23" s="33">
        <f aca="true" t="shared" si="72" ref="AI23:BN23">SQRT($D$6*AI20*AI21)/POWER(10,3)</f>
        <v>10.282979680120862</v>
      </c>
      <c r="AJ23" s="33">
        <f t="shared" si="72"/>
        <v>10.283782808276813</v>
      </c>
      <c r="AK23" s="33">
        <f t="shared" si="72"/>
        <v>10.284585463838706</v>
      </c>
      <c r="AL23" s="33">
        <f t="shared" si="72"/>
        <v>10.285387646403015</v>
      </c>
      <c r="AM23" s="33">
        <f t="shared" si="72"/>
        <v>10.286189355565886</v>
      </c>
      <c r="AN23" s="33">
        <f t="shared" si="72"/>
        <v>10.286990590923144</v>
      </c>
      <c r="AO23" s="33">
        <f t="shared" si="72"/>
        <v>10.287791352070276</v>
      </c>
      <c r="AP23" s="33">
        <f t="shared" si="72"/>
        <v>10.288591638602451</v>
      </c>
      <c r="AQ23" s="33">
        <f t="shared" si="72"/>
        <v>10.289391450114499</v>
      </c>
      <c r="AR23" s="33">
        <f t="shared" si="72"/>
        <v>10.290190786200927</v>
      </c>
      <c r="AS23" s="33">
        <f t="shared" si="72"/>
        <v>10.29098964645591</v>
      </c>
      <c r="AT23" s="33">
        <f t="shared" si="72"/>
        <v>10.291788030473295</v>
      </c>
      <c r="AU23" s="33">
        <f t="shared" si="72"/>
        <v>10.292585937846594</v>
      </c>
      <c r="AV23" s="33">
        <f t="shared" si="72"/>
        <v>10.293383368168994</v>
      </c>
      <c r="AW23" s="33">
        <f t="shared" si="72"/>
        <v>10.294180321033352</v>
      </c>
      <c r="AX23" s="33">
        <f t="shared" si="72"/>
        <v>10.294976796032183</v>
      </c>
      <c r="AY23" s="33">
        <f t="shared" si="72"/>
        <v>10.29577279275768</v>
      </c>
      <c r="AZ23" s="33">
        <f t="shared" si="72"/>
        <v>10.296568310801701</v>
      </c>
      <c r="BA23" s="33">
        <f t="shared" si="72"/>
        <v>10.297363349755773</v>
      </c>
      <c r="BB23" s="33">
        <f t="shared" si="72"/>
        <v>10.298157909211087</v>
      </c>
      <c r="BC23" s="33">
        <f t="shared" si="72"/>
        <v>10.298951988758501</v>
      </c>
      <c r="BD23" s="33">
        <f t="shared" si="72"/>
        <v>10.299745587988548</v>
      </c>
      <c r="BE23" s="33">
        <f t="shared" si="72"/>
        <v>10.300538706491412</v>
      </c>
      <c r="BF23" s="33">
        <f t="shared" si="72"/>
        <v>10.301331343856953</v>
      </c>
      <c r="BG23" s="33">
        <f t="shared" si="72"/>
        <v>10.302123499674696</v>
      </c>
      <c r="BH23" s="33">
        <f t="shared" si="72"/>
        <v>10.30291517353383</v>
      </c>
      <c r="BI23" s="33">
        <f t="shared" si="72"/>
        <v>10.303706365023203</v>
      </c>
      <c r="BJ23" s="33">
        <f t="shared" si="72"/>
        <v>10.304497073731335</v>
      </c>
      <c r="BK23" s="33">
        <f t="shared" si="72"/>
        <v>10.30528729924641</v>
      </c>
      <c r="BL23" s="33">
        <f t="shared" si="72"/>
        <v>10.30607704115627</v>
      </c>
      <c r="BM23" s="33">
        <f t="shared" si="72"/>
        <v>10.306866299048417</v>
      </c>
      <c r="BN23" s="33">
        <f t="shared" si="72"/>
        <v>10.307655072510032</v>
      </c>
      <c r="BO23" s="33">
        <f aca="true" t="shared" si="73" ref="BO23:BW23">SQRT($D$6*BO20*BO21)/POWER(10,3)</f>
        <v>10.30844336112794</v>
      </c>
      <c r="BP23" s="33">
        <f t="shared" si="73"/>
        <v>10.309231164488642</v>
      </c>
      <c r="BQ23" s="33">
        <f t="shared" si="73"/>
        <v>10.310018482178288</v>
      </c>
      <c r="BR23" s="33">
        <f t="shared" si="73"/>
        <v>10.310805313782701</v>
      </c>
      <c r="BS23" s="33">
        <f t="shared" si="73"/>
        <v>10.31159165888736</v>
      </c>
      <c r="BT23" s="33">
        <f t="shared" si="73"/>
        <v>10.312377517077406</v>
      </c>
      <c r="BU23" s="33">
        <f t="shared" si="73"/>
        <v>10.313162887937636</v>
      </c>
      <c r="BV23" s="33">
        <f t="shared" si="73"/>
        <v>10.313947771052511</v>
      </c>
      <c r="BW23" s="79">
        <f t="shared" si="73"/>
        <v>10.314732166006154</v>
      </c>
      <c r="BX23" s="33">
        <f aca="true" t="shared" si="74" ref="BX23:EU23">SQRT($D$6*BX20*BX21)/POWER(10,3)</f>
        <v>10.315515830987952</v>
      </c>
      <c r="BY23" s="33">
        <f t="shared" si="74"/>
        <v>10.316299007165698</v>
      </c>
      <c r="BZ23" s="33">
        <f t="shared" si="74"/>
        <v>10.317081694122992</v>
      </c>
      <c r="CA23" s="33">
        <f t="shared" si="74"/>
        <v>10.31786389144309</v>
      </c>
      <c r="CB23" s="33">
        <f t="shared" si="74"/>
        <v>10.318645598708903</v>
      </c>
      <c r="CC23" s="33">
        <f t="shared" si="74"/>
        <v>10.319426815503013</v>
      </c>
      <c r="CD23" s="33">
        <f t="shared" si="74"/>
        <v>10.32020754140765</v>
      </c>
      <c r="CE23" s="33">
        <f aca="true" t="shared" si="75" ref="CE23:CJ23">SQRT($D$6*CE20*CE21)/POWER(10,3)</f>
        <v>10.320987776004703</v>
      </c>
      <c r="CF23" s="33">
        <f t="shared" si="75"/>
        <v>10.321767518875713</v>
      </c>
      <c r="CG23" s="33">
        <f t="shared" si="75"/>
        <v>10.322546769601892</v>
      </c>
      <c r="CH23" s="33">
        <f t="shared" si="75"/>
        <v>10.323325527764098</v>
      </c>
      <c r="CI23" s="33">
        <f t="shared" si="75"/>
        <v>10.324103792942847</v>
      </c>
      <c r="CJ23" s="33">
        <f t="shared" si="75"/>
        <v>10.324881564718305</v>
      </c>
      <c r="CK23" s="33">
        <f t="shared" si="74"/>
        <v>10.325658842670304</v>
      </c>
      <c r="CL23" s="33">
        <f t="shared" si="74"/>
        <v>10.326435626378325</v>
      </c>
      <c r="CM23" s="33">
        <f t="shared" si="74"/>
        <v>10.327211915421504</v>
      </c>
      <c r="CN23" s="33">
        <f t="shared" si="74"/>
        <v>10.32798770937863</v>
      </c>
      <c r="CO23" s="33">
        <f t="shared" si="74"/>
        <v>10.32876300782815</v>
      </c>
      <c r="CP23" s="33">
        <f t="shared" si="74"/>
        <v>10.329537810348159</v>
      </c>
      <c r="CQ23" s="33">
        <f t="shared" si="74"/>
        <v>10.330312116516406</v>
      </c>
      <c r="CR23" s="33">
        <f t="shared" si="74"/>
        <v>10.331085925910298</v>
      </c>
      <c r="CS23" s="33">
        <f t="shared" si="74"/>
        <v>10.331859238106892</v>
      </c>
      <c r="CT23" s="33">
        <f t="shared" si="74"/>
        <v>10.332632052682888</v>
      </c>
      <c r="CU23" s="33">
        <f t="shared" si="74"/>
        <v>10.33340436921465</v>
      </c>
      <c r="CV23" s="33">
        <f t="shared" si="74"/>
        <v>10.334176187278189</v>
      </c>
      <c r="CW23" s="33">
        <f t="shared" si="74"/>
        <v>10.334947506449163</v>
      </c>
      <c r="CX23" s="33">
        <f t="shared" si="74"/>
        <v>10.335718326302882</v>
      </c>
      <c r="CY23" s="33">
        <f t="shared" si="74"/>
        <v>10.336488646414312</v>
      </c>
      <c r="CZ23" s="33">
        <f t="shared" si="74"/>
        <v>10.337258466358056</v>
      </c>
      <c r="DA23" s="33">
        <f t="shared" si="74"/>
        <v>10.338027785708384</v>
      </c>
      <c r="DB23" s="33">
        <f t="shared" si="74"/>
        <v>10.338796604039196</v>
      </c>
      <c r="DC23" s="33">
        <f t="shared" si="74"/>
        <v>10.339564920924053</v>
      </c>
      <c r="DD23" s="33">
        <f t="shared" si="74"/>
        <v>10.340332735936162</v>
      </c>
      <c r="DE23" s="33">
        <f t="shared" si="74"/>
        <v>10.341100048648368</v>
      </c>
      <c r="DF23" s="33">
        <f t="shared" si="74"/>
        <v>10.341866858633182</v>
      </c>
      <c r="DG23" s="33">
        <f t="shared" si="74"/>
        <v>10.342633165462745</v>
      </c>
      <c r="DH23" s="33">
        <f t="shared" si="74"/>
        <v>10.343398968708849</v>
      </c>
      <c r="DI23" s="33">
        <f t="shared" si="74"/>
        <v>10.344164267942936</v>
      </c>
      <c r="DJ23" s="33">
        <f t="shared" si="74"/>
        <v>10.344929062736094</v>
      </c>
      <c r="DK23" s="33">
        <f t="shared" si="74"/>
        <v>10.345693352659051</v>
      </c>
      <c r="DL23" s="33">
        <f t="shared" si="74"/>
        <v>10.346457137282183</v>
      </c>
      <c r="DM23" s="33">
        <f t="shared" si="74"/>
        <v>10.347220416175514</v>
      </c>
      <c r="DN23" s="33">
        <f t="shared" si="74"/>
        <v>10.3479831889087</v>
      </c>
      <c r="DO23" s="33">
        <f t="shared" si="74"/>
        <v>10.34874545505106</v>
      </c>
      <c r="DP23" s="33">
        <f t="shared" si="74"/>
        <v>10.349507214171538</v>
      </c>
      <c r="DQ23" s="33">
        <f t="shared" si="74"/>
        <v>10.350268465838733</v>
      </c>
      <c r="DR23" s="33">
        <f t="shared" si="74"/>
        <v>10.351029209620881</v>
      </c>
      <c r="DS23" s="33">
        <f t="shared" si="74"/>
        <v>10.351789445085858</v>
      </c>
      <c r="DT23" s="33">
        <f t="shared" si="74"/>
        <v>10.352549171801195</v>
      </c>
      <c r="DU23" s="33">
        <f t="shared" si="74"/>
        <v>10.353308389334048</v>
      </c>
      <c r="DV23" s="33">
        <f t="shared" si="74"/>
        <v>10.354067097251221</v>
      </c>
      <c r="DW23" s="33">
        <f t="shared" si="74"/>
        <v>10.354825295119161</v>
      </c>
      <c r="DX23" s="33">
        <f t="shared" si="74"/>
        <v>10.35558298250395</v>
      </c>
      <c r="DY23" s="33">
        <f t="shared" si="74"/>
        <v>10.356340158971316</v>
      </c>
      <c r="DZ23" s="33">
        <f t="shared" si="74"/>
        <v>10.357096824086623</v>
      </c>
      <c r="EA23" s="33">
        <f t="shared" si="74"/>
        <v>10.357852977414872</v>
      </c>
      <c r="EB23" s="33">
        <f t="shared" si="74"/>
        <v>10.358608618520707</v>
      </c>
      <c r="EC23" s="33">
        <f t="shared" si="74"/>
        <v>10.359363746968409</v>
      </c>
      <c r="ED23" s="33">
        <f t="shared" si="74"/>
        <v>10.360118362321893</v>
      </c>
      <c r="EE23" s="33">
        <f t="shared" si="74"/>
        <v>10.360872464144718</v>
      </c>
      <c r="EF23" s="33">
        <f t="shared" si="74"/>
        <v>10.361626052000073</v>
      </c>
      <c r="EG23" s="33">
        <f t="shared" si="74"/>
        <v>10.362379125450788</v>
      </c>
      <c r="EH23" s="33">
        <f t="shared" si="74"/>
        <v>10.363131684059333</v>
      </c>
      <c r="EI23" s="33">
        <f t="shared" si="74"/>
        <v>10.363883727387806</v>
      </c>
      <c r="EJ23" s="33">
        <f t="shared" si="74"/>
        <v>10.364635254997943</v>
      </c>
      <c r="EK23" s="33">
        <f t="shared" si="74"/>
        <v>10.365386266451116</v>
      </c>
      <c r="EL23" s="33">
        <f t="shared" si="74"/>
        <v>10.366136761308336</v>
      </c>
      <c r="EM23" s="33">
        <f t="shared" si="74"/>
        <v>10.366886739130239</v>
      </c>
      <c r="EN23" s="33">
        <f t="shared" si="74"/>
        <v>10.3676361994771</v>
      </c>
      <c r="EO23" s="33">
        <f t="shared" si="74"/>
        <v>10.368385141908831</v>
      </c>
      <c r="EP23" s="33">
        <f t="shared" si="74"/>
        <v>10.369133565984969</v>
      </c>
      <c r="EQ23" s="33">
        <f t="shared" si="74"/>
        <v>10.369881471264689</v>
      </c>
      <c r="ER23" s="33">
        <f t="shared" si="74"/>
        <v>10.3706288573068</v>
      </c>
      <c r="ES23" s="33">
        <f t="shared" si="74"/>
        <v>10.371375723669736</v>
      </c>
      <c r="ET23" s="33">
        <f t="shared" si="74"/>
        <v>10.372122069911565</v>
      </c>
      <c r="EU23" s="33">
        <f t="shared" si="74"/>
        <v>10.372867895589991</v>
      </c>
      <c r="EV23" s="33">
        <f aca="true" t="shared" si="76" ref="EV23:FK23">SQRT($D$6*EV20*EV21)/POWER(10,3)</f>
        <v>10.373613200262342</v>
      </c>
      <c r="EW23" s="33">
        <f t="shared" si="76"/>
        <v>10.374357983485583</v>
      </c>
      <c r="EX23" s="33">
        <f t="shared" si="76"/>
        <v>10.375102244816297</v>
      </c>
      <c r="EY23" s="33">
        <f t="shared" si="76"/>
        <v>10.375845983810711</v>
      </c>
      <c r="EZ23" s="33">
        <f t="shared" si="76"/>
        <v>10.376589200024672</v>
      </c>
      <c r="FA23" s="33">
        <f t="shared" si="76"/>
        <v>10.377331893013658</v>
      </c>
      <c r="FB23" s="33">
        <f t="shared" si="76"/>
        <v>10.378074062332768</v>
      </c>
      <c r="FC23" s="33">
        <f t="shared" si="76"/>
        <v>10.378815707536743</v>
      </c>
      <c r="FD23" s="33">
        <f t="shared" si="76"/>
        <v>10.379556828179942</v>
      </c>
      <c r="FE23" s="33">
        <f>SQRT($D$6*FE20*FE21)/POWER(10,3)</f>
        <v>10.380297423816351</v>
      </c>
      <c r="FF23" s="33">
        <f>SQRT($D$6*FF20*FF21)/POWER(10,3)</f>
        <v>10.381037493999582</v>
      </c>
      <c r="FG23" s="33">
        <f>SQRT($D$6*FG20*FG21)/POWER(10,3)</f>
        <v>10.381777038282877</v>
      </c>
      <c r="FH23" s="33">
        <f>SQRT($D$6*FH20*FH21)/POWER(10,3)</f>
        <v>10.3825160562191</v>
      </c>
      <c r="FI23" s="33">
        <f>SQRT($D$6*FI20*FI21)/POWER(10,3)</f>
        <v>10.38325454736074</v>
      </c>
      <c r="FJ23" s="33">
        <f t="shared" si="76"/>
        <v>10.383992511259917</v>
      </c>
      <c r="FK23" s="33">
        <f t="shared" si="76"/>
        <v>10.384729947468369</v>
      </c>
      <c r="FL23" s="33">
        <f aca="true" t="shared" si="77" ref="FL23:GH23">SQRT($D$6*FL20*FL21)/POWER(10,3)</f>
        <v>10.385466855537457</v>
      </c>
      <c r="FM23" s="33">
        <f t="shared" si="77"/>
        <v>10.386203235018165</v>
      </c>
      <c r="FN23" s="33">
        <f t="shared" si="77"/>
        <v>10.386939085461112</v>
      </c>
      <c r="FO23" s="33">
        <f t="shared" si="77"/>
        <v>10.387674406416524</v>
      </c>
      <c r="FP23" s="33">
        <f t="shared" si="77"/>
        <v>10.388409197434255</v>
      </c>
      <c r="FQ23" s="33">
        <f t="shared" si="77"/>
        <v>10.389143458063787</v>
      </c>
      <c r="FR23" s="33">
        <f t="shared" si="77"/>
        <v>10.389877187854218</v>
      </c>
      <c r="FS23" s="33">
        <f t="shared" si="77"/>
        <v>10.39061038635426</v>
      </c>
      <c r="FT23" s="33">
        <f t="shared" si="77"/>
        <v>10.391343053112257</v>
      </c>
      <c r="FU23" s="33">
        <f t="shared" si="77"/>
        <v>10.39207518767617</v>
      </c>
      <c r="FV23" s="33">
        <f t="shared" si="77"/>
        <v>10.392806789593577</v>
      </c>
      <c r="FW23" s="33">
        <f t="shared" si="77"/>
        <v>10.393537858411673</v>
      </c>
      <c r="FX23" s="33">
        <f t="shared" si="77"/>
        <v>10.39426839367728</v>
      </c>
      <c r="FY23" s="33">
        <f t="shared" si="77"/>
        <v>10.394998394936833</v>
      </c>
      <c r="FZ23" s="33">
        <f t="shared" si="77"/>
        <v>10.395727861736384</v>
      </c>
      <c r="GA23" s="33">
        <f t="shared" si="77"/>
        <v>10.396456793621606</v>
      </c>
      <c r="GB23" s="33">
        <f t="shared" si="77"/>
        <v>10.397185190137787</v>
      </c>
      <c r="GC23" s="33">
        <f t="shared" si="77"/>
        <v>10.397913050829827</v>
      </c>
      <c r="GD23" s="33">
        <f t="shared" si="77"/>
        <v>10.398640375242254</v>
      </c>
      <c r="GE23" s="33">
        <f t="shared" si="77"/>
        <v>10.399367162919203</v>
      </c>
      <c r="GF23" s="33">
        <f t="shared" si="77"/>
        <v>10.400093413404424</v>
      </c>
      <c r="GG23" s="33">
        <f t="shared" si="77"/>
        <v>10.400819126241286</v>
      </c>
      <c r="GH23" s="33">
        <f t="shared" si="77"/>
        <v>10.40154430097277</v>
      </c>
      <c r="GI23" s="33">
        <f aca="true" t="shared" si="78" ref="GI23:HN23">SQRT($D$6*GI20*GI21)/POWER(10,3)</f>
        <v>10.402268937141475</v>
      </c>
      <c r="GJ23" s="33">
        <f t="shared" si="78"/>
        <v>10.402993034289604</v>
      </c>
      <c r="GK23" s="33">
        <f t="shared" si="78"/>
        <v>10.403716591958986</v>
      </c>
      <c r="GL23" s="33">
        <f t="shared" si="78"/>
        <v>10.404439609691051</v>
      </c>
      <c r="GM23" s="33">
        <f t="shared" si="78"/>
        <v>10.405162087026849</v>
      </c>
      <c r="GN23" s="33">
        <f t="shared" si="78"/>
        <v>10.405884023507042</v>
      </c>
      <c r="GO23" s="33">
        <f t="shared" si="78"/>
        <v>10.406605418671896</v>
      </c>
      <c r="GP23" s="33">
        <f t="shared" si="78"/>
        <v>10.407326272061297</v>
      </c>
      <c r="GQ23" s="33">
        <f t="shared" si="78"/>
        <v>10.408046583214734</v>
      </c>
      <c r="GR23" s="33">
        <f t="shared" si="78"/>
        <v>10.40876635167131</v>
      </c>
      <c r="GS23" s="33">
        <f t="shared" si="78"/>
        <v>10.409485576969741</v>
      </c>
      <c r="GT23" s="33">
        <f t="shared" si="78"/>
        <v>10.410204258648342</v>
      </c>
      <c r="GU23" s="33">
        <f t="shared" si="78"/>
        <v>10.41092239624505</v>
      </c>
      <c r="GV23" s="33">
        <f t="shared" si="78"/>
        <v>10.4116399892974</v>
      </c>
      <c r="GW23" s="33">
        <f t="shared" si="78"/>
        <v>10.412357037342538</v>
      </c>
      <c r="GX23" s="33">
        <f t="shared" si="78"/>
        <v>10.413073539917217</v>
      </c>
      <c r="GY23" s="33">
        <f t="shared" si="78"/>
        <v>10.413789496557802</v>
      </c>
      <c r="GZ23" s="33">
        <f t="shared" si="78"/>
        <v>10.414504906800252</v>
      </c>
      <c r="HA23" s="33">
        <f t="shared" si="78"/>
        <v>10.41521977018015</v>
      </c>
      <c r="HB23" s="33">
        <f t="shared" si="78"/>
        <v>10.415934086232667</v>
      </c>
      <c r="HC23" s="33">
        <f t="shared" si="78"/>
        <v>10.416647854492595</v>
      </c>
      <c r="HD23" s="33">
        <f t="shared" si="78"/>
        <v>10.417361074494316</v>
      </c>
      <c r="HE23" s="33">
        <f t="shared" si="78"/>
        <v>10.418073745771826</v>
      </c>
      <c r="HF23" s="33">
        <f t="shared" si="78"/>
        <v>10.418785867858725</v>
      </c>
      <c r="HG23" s="33">
        <f t="shared" si="78"/>
        <v>10.419497440288207</v>
      </c>
      <c r="HH23" s="33">
        <f t="shared" si="78"/>
        <v>10.420208462593079</v>
      </c>
      <c r="HI23" s="33">
        <f t="shared" si="78"/>
        <v>10.420918934305748</v>
      </c>
      <c r="HJ23" s="33">
        <f t="shared" si="78"/>
        <v>10.421628854958218</v>
      </c>
      <c r="HK23" s="33">
        <f t="shared" si="78"/>
        <v>10.422338224082104</v>
      </c>
      <c r="HL23" s="33">
        <f t="shared" si="78"/>
        <v>10.423047041208612</v>
      </c>
      <c r="HM23" s="33">
        <f t="shared" si="78"/>
        <v>10.423755305868555</v>
      </c>
      <c r="HN23" s="33">
        <f t="shared" si="78"/>
        <v>10.424463017592343</v>
      </c>
      <c r="HO23" s="33">
        <f>SQRT($D$6*HO20*HO21)/POWER(10,3)</f>
        <v>10.425170175909988</v>
      </c>
      <c r="HP23" s="33">
        <f>SQRT($D$6*HP20*HP21)/POWER(10,3)</f>
        <v>10.4258767803511</v>
      </c>
      <c r="HQ23" s="33">
        <f>SQRT($D$6*HQ20*HQ21)/POWER(10,3)</f>
        <v>10.426582830444891</v>
      </c>
      <c r="HR23" s="33">
        <f>SQRT($D$6*HR20*HR21)/POWER(10,3)</f>
        <v>10.427288325720165</v>
      </c>
      <c r="HS23" s="33">
        <f>SQRT($D$6*HS20*HS21)/POWER(10,3)</f>
        <v>10.427993265705329</v>
      </c>
      <c r="HT23" s="33">
        <f aca="true" t="shared" si="79" ref="HT23:IC23">SQRT($D$6*HT20*HT21)/POWER(10,3)</f>
        <v>10.428697649928385</v>
      </c>
      <c r="HU23" s="33">
        <f t="shared" si="79"/>
        <v>10.429401477916931</v>
      </c>
      <c r="HV23" s="33">
        <f t="shared" si="79"/>
        <v>10.43010474919817</v>
      </c>
      <c r="HW23" s="33">
        <f t="shared" si="79"/>
        <v>10.43080746329889</v>
      </c>
      <c r="HX23" s="33">
        <f t="shared" si="79"/>
        <v>10.431509619745475</v>
      </c>
      <c r="HY23" s="33">
        <f t="shared" si="79"/>
        <v>10.432211218063918</v>
      </c>
      <c r="HZ23" s="33">
        <f t="shared" si="79"/>
        <v>10.432912257779787</v>
      </c>
      <c r="IA23" s="33">
        <f t="shared" si="79"/>
        <v>10.433612738418258</v>
      </c>
      <c r="IB23" s="33">
        <f t="shared" si="79"/>
        <v>10.4343126595041</v>
      </c>
      <c r="IC23" s="33">
        <f t="shared" si="79"/>
        <v>10.435012020561668</v>
      </c>
      <c r="ID23" s="33">
        <f aca="true" t="shared" si="80" ref="ID23:IS23">SQRT($D$6*ID20*ID21)/POWER(10,3)</f>
        <v>10.435710821114911</v>
      </c>
      <c r="IE23" s="33">
        <f t="shared" si="80"/>
        <v>10.43640906068738</v>
      </c>
      <c r="IF23" s="33">
        <f t="shared" si="80"/>
        <v>10.437106738802203</v>
      </c>
      <c r="IG23" s="33">
        <f t="shared" si="80"/>
        <v>10.437803854982114</v>
      </c>
      <c r="IH23" s="33">
        <f t="shared" si="80"/>
        <v>10.438500408749428</v>
      </c>
      <c r="II23" s="33">
        <f t="shared" si="80"/>
        <v>10.439196399626052</v>
      </c>
      <c r="IJ23" s="33">
        <f t="shared" si="80"/>
        <v>10.439891827133492</v>
      </c>
      <c r="IK23" s="33">
        <f t="shared" si="80"/>
        <v>10.440586690792825</v>
      </c>
      <c r="IL23" s="33">
        <f t="shared" si="80"/>
        <v>10.441280990124735</v>
      </c>
      <c r="IM23" s="33">
        <f t="shared" si="80"/>
        <v>10.441974724649484</v>
      </c>
      <c r="IN23" s="33">
        <f t="shared" si="80"/>
        <v>10.442667893886933</v>
      </c>
      <c r="IO23" s="33">
        <f t="shared" si="80"/>
        <v>10.44336049735651</v>
      </c>
      <c r="IP23" s="33">
        <f t="shared" si="80"/>
        <v>10.444052534577251</v>
      </c>
      <c r="IQ23" s="33">
        <f t="shared" si="80"/>
        <v>10.444744005067774</v>
      </c>
      <c r="IR23" s="33">
        <f t="shared" si="80"/>
        <v>10.445434908346272</v>
      </c>
      <c r="IS23" s="33">
        <f t="shared" si="80"/>
        <v>10.446125243930538</v>
      </c>
      <c r="IT23" s="34">
        <f>SQRT($D$6*IT20*IT21)/POWER(10,3)</f>
        <v>10.44681501133794</v>
      </c>
    </row>
    <row r="24" spans="1:254" ht="12.75">
      <c r="A24" s="3" t="s">
        <v>41</v>
      </c>
      <c r="B24" s="14" t="s">
        <v>42</v>
      </c>
      <c r="C24" s="35">
        <f aca="true" t="shared" si="81" ref="C24:AH24">POWER(10,6)/(2*PI()*C14*C20)</f>
        <v>387.555036196175</v>
      </c>
      <c r="D24" s="35">
        <f t="shared" si="81"/>
        <v>368.1570883838943</v>
      </c>
      <c r="E24" s="35">
        <f t="shared" si="81"/>
        <v>367.98861561545533</v>
      </c>
      <c r="F24" s="35">
        <f t="shared" si="81"/>
        <v>367.82020822651475</v>
      </c>
      <c r="G24" s="35">
        <f t="shared" si="81"/>
        <v>367.6518661771281</v>
      </c>
      <c r="H24" s="35">
        <f t="shared" si="81"/>
        <v>367.48358942737354</v>
      </c>
      <c r="I24" s="35">
        <f t="shared" si="81"/>
        <v>367.3153779373513</v>
      </c>
      <c r="J24" s="35">
        <f t="shared" si="81"/>
        <v>367.1472316671847</v>
      </c>
      <c r="K24" s="35">
        <f t="shared" si="81"/>
        <v>366.97915057701937</v>
      </c>
      <c r="L24" s="35">
        <f t="shared" si="81"/>
        <v>366.8111346270235</v>
      </c>
      <c r="M24" s="35">
        <f t="shared" si="81"/>
        <v>366.6431837773874</v>
      </c>
      <c r="N24" s="35">
        <f t="shared" si="81"/>
        <v>366.4752979883245</v>
      </c>
      <c r="O24" s="35">
        <f t="shared" si="81"/>
        <v>366.3074772200701</v>
      </c>
      <c r="P24" s="35">
        <f t="shared" si="81"/>
        <v>366.1397214328823</v>
      </c>
      <c r="Q24" s="35">
        <f t="shared" si="81"/>
        <v>365.9720305870415</v>
      </c>
      <c r="R24" s="35">
        <f t="shared" si="81"/>
        <v>365.80440464285033</v>
      </c>
      <c r="S24" s="35">
        <f t="shared" si="81"/>
        <v>365.6368435606339</v>
      </c>
      <c r="T24" s="35">
        <f t="shared" si="81"/>
        <v>365.46934730073986</v>
      </c>
      <c r="U24" s="35">
        <f t="shared" si="81"/>
        <v>365.3019158235379</v>
      </c>
      <c r="V24" s="35">
        <f t="shared" si="81"/>
        <v>365.13454908942015</v>
      </c>
      <c r="W24" s="35">
        <f t="shared" si="81"/>
        <v>364.9672470588009</v>
      </c>
      <c r="X24" s="35">
        <f t="shared" si="81"/>
        <v>364.80000969211693</v>
      </c>
      <c r="Y24" s="35">
        <f t="shared" si="81"/>
        <v>364.63283694982727</v>
      </c>
      <c r="Z24" s="35">
        <f t="shared" si="81"/>
        <v>364.4657287924129</v>
      </c>
      <c r="AA24" s="35">
        <f t="shared" si="81"/>
        <v>364.2986851803774</v>
      </c>
      <c r="AB24" s="35">
        <f t="shared" si="81"/>
        <v>364.131706074246</v>
      </c>
      <c r="AC24" s="35">
        <f t="shared" si="81"/>
        <v>363.9647914345668</v>
      </c>
      <c r="AD24" s="35">
        <f t="shared" si="81"/>
        <v>363.7979412219093</v>
      </c>
      <c r="AE24" s="35">
        <f t="shared" si="81"/>
        <v>363.6311553968659</v>
      </c>
      <c r="AF24" s="35">
        <f t="shared" si="81"/>
        <v>363.46443392005057</v>
      </c>
      <c r="AG24" s="35">
        <f t="shared" si="81"/>
        <v>363.2977767520996</v>
      </c>
      <c r="AH24" s="35">
        <f t="shared" si="81"/>
        <v>363.1311838536712</v>
      </c>
      <c r="AI24" s="35">
        <f aca="true" t="shared" si="82" ref="AI24:BN24">POWER(10,6)/(2*PI()*AI14*AI20)</f>
        <v>362.9646551854458</v>
      </c>
      <c r="AJ24" s="35">
        <f t="shared" si="82"/>
        <v>362.7981907081259</v>
      </c>
      <c r="AK24" s="35">
        <f t="shared" si="82"/>
        <v>362.6317903824358</v>
      </c>
      <c r="AL24" s="35">
        <f t="shared" si="82"/>
        <v>362.46545416912204</v>
      </c>
      <c r="AM24" s="35">
        <f t="shared" si="82"/>
        <v>362.2991820289528</v>
      </c>
      <c r="AN24" s="35">
        <f t="shared" si="82"/>
        <v>362.1329739227187</v>
      </c>
      <c r="AO24" s="35">
        <f t="shared" si="82"/>
        <v>361.9668298112321</v>
      </c>
      <c r="AP24" s="35">
        <f t="shared" si="82"/>
        <v>361.80074965532674</v>
      </c>
      <c r="AQ24" s="35">
        <f t="shared" si="82"/>
        <v>361.63473341585933</v>
      </c>
      <c r="AR24" s="35">
        <f t="shared" si="82"/>
        <v>361.4687810537077</v>
      </c>
      <c r="AS24" s="35">
        <f t="shared" si="82"/>
        <v>361.30289252977144</v>
      </c>
      <c r="AT24" s="35">
        <f t="shared" si="82"/>
        <v>361.1370678049726</v>
      </c>
      <c r="AU24" s="35">
        <f t="shared" si="82"/>
        <v>360.9713068402547</v>
      </c>
      <c r="AV24" s="35">
        <f t="shared" si="82"/>
        <v>360.8056095965831</v>
      </c>
      <c r="AW24" s="35">
        <f t="shared" si="82"/>
        <v>360.6399760349447</v>
      </c>
      <c r="AX24" s="35">
        <f t="shared" si="82"/>
        <v>360.47440611634846</v>
      </c>
      <c r="AY24" s="35">
        <f t="shared" si="82"/>
        <v>360.3088998018254</v>
      </c>
      <c r="AZ24" s="35">
        <f t="shared" si="82"/>
        <v>360.1434570524276</v>
      </c>
      <c r="BA24" s="35">
        <f t="shared" si="82"/>
        <v>359.97807782922916</v>
      </c>
      <c r="BB24" s="35">
        <f t="shared" si="82"/>
        <v>359.81276209332606</v>
      </c>
      <c r="BC24" s="35">
        <f t="shared" si="82"/>
        <v>359.6475098058356</v>
      </c>
      <c r="BD24" s="35">
        <f t="shared" si="82"/>
        <v>359.4823209278968</v>
      </c>
      <c r="BE24" s="35">
        <f t="shared" si="82"/>
        <v>359.31719542067066</v>
      </c>
      <c r="BF24" s="35">
        <f t="shared" si="82"/>
        <v>359.15213324533937</v>
      </c>
      <c r="BG24" s="35">
        <f t="shared" si="82"/>
        <v>358.9871343631069</v>
      </c>
      <c r="BH24" s="35">
        <f t="shared" si="82"/>
        <v>358.82219873519887</v>
      </c>
      <c r="BI24" s="35">
        <f t="shared" si="82"/>
        <v>358.6573263228624</v>
      </c>
      <c r="BJ24" s="35">
        <f t="shared" si="82"/>
        <v>358.492517087366</v>
      </c>
      <c r="BK24" s="35">
        <f t="shared" si="82"/>
        <v>358.3277709899998</v>
      </c>
      <c r="BL24" s="35">
        <f t="shared" si="82"/>
        <v>358.1630879920754</v>
      </c>
      <c r="BM24" s="35">
        <f t="shared" si="82"/>
        <v>357.9984680549262</v>
      </c>
      <c r="BN24" s="35">
        <f t="shared" si="82"/>
        <v>357.8339111399066</v>
      </c>
      <c r="BO24" s="35">
        <f aca="true" t="shared" si="83" ref="BO24:BW24">POWER(10,6)/(2*PI()*BO14*BO20)</f>
        <v>357.6694172083927</v>
      </c>
      <c r="BP24" s="35">
        <f t="shared" si="83"/>
        <v>357.50498622178185</v>
      </c>
      <c r="BQ24" s="35">
        <f t="shared" si="83"/>
        <v>357.340618141493</v>
      </c>
      <c r="BR24" s="35">
        <f t="shared" si="83"/>
        <v>357.17631292896647</v>
      </c>
      <c r="BS24" s="35">
        <f t="shared" si="83"/>
        <v>357.01207054566373</v>
      </c>
      <c r="BT24" s="35">
        <f t="shared" si="83"/>
        <v>356.84789095306775</v>
      </c>
      <c r="BU24" s="35">
        <f t="shared" si="83"/>
        <v>356.6837741126829</v>
      </c>
      <c r="BV24" s="35">
        <f t="shared" si="83"/>
        <v>356.51971998603483</v>
      </c>
      <c r="BW24" s="80">
        <f t="shared" si="83"/>
        <v>356.35572853467033</v>
      </c>
      <c r="BX24" s="35">
        <f aca="true" t="shared" si="84" ref="BX24:EU24">POWER(10,6)/(2*PI()*BX14*BX20)</f>
        <v>356.1918502061322</v>
      </c>
      <c r="BY24" s="35">
        <f t="shared" si="84"/>
        <v>356.0280344607859</v>
      </c>
      <c r="BZ24" s="35">
        <f t="shared" si="84"/>
        <v>355.86428126026993</v>
      </c>
      <c r="CA24" s="35">
        <f t="shared" si="84"/>
        <v>355.7005905662444</v>
      </c>
      <c r="CB24" s="35">
        <f t="shared" si="84"/>
        <v>355.5369623403902</v>
      </c>
      <c r="CC24" s="35">
        <f t="shared" si="84"/>
        <v>355.3733965444095</v>
      </c>
      <c r="CD24" s="35">
        <f t="shared" si="84"/>
        <v>355.2098931400258</v>
      </c>
      <c r="CE24" s="35">
        <f aca="true" t="shared" si="85" ref="CE24:CJ24">POWER(10,6)/(2*PI()*CE14*CE20)</f>
        <v>355.04645208898364</v>
      </c>
      <c r="CF24" s="35">
        <f t="shared" si="85"/>
        <v>354.88307335304864</v>
      </c>
      <c r="CG24" s="35">
        <f t="shared" si="85"/>
        <v>354.7197568940075</v>
      </c>
      <c r="CH24" s="35">
        <f t="shared" si="85"/>
        <v>354.556502673668</v>
      </c>
      <c r="CI24" s="35">
        <f t="shared" si="85"/>
        <v>354.393310653859</v>
      </c>
      <c r="CJ24" s="35">
        <f t="shared" si="85"/>
        <v>354.2301807964305</v>
      </c>
      <c r="CK24" s="35">
        <f t="shared" si="84"/>
        <v>354.06711306325354</v>
      </c>
      <c r="CL24" s="35">
        <f t="shared" si="84"/>
        <v>353.9041074162198</v>
      </c>
      <c r="CM24" s="35">
        <f t="shared" si="84"/>
        <v>353.7411638172425</v>
      </c>
      <c r="CN24" s="35">
        <f t="shared" si="84"/>
        <v>353.5782822282553</v>
      </c>
      <c r="CO24" s="35">
        <f t="shared" si="84"/>
        <v>353.41546261121323</v>
      </c>
      <c r="CP24" s="35">
        <f t="shared" si="84"/>
        <v>353.25270492809204</v>
      </c>
      <c r="CQ24" s="35">
        <f t="shared" si="84"/>
        <v>353.09000914088836</v>
      </c>
      <c r="CR24" s="35">
        <f t="shared" si="84"/>
        <v>352.9273752116198</v>
      </c>
      <c r="CS24" s="35">
        <f t="shared" si="84"/>
        <v>352.7648031023247</v>
      </c>
      <c r="CT24" s="35">
        <f t="shared" si="84"/>
        <v>352.60229277506266</v>
      </c>
      <c r="CU24" s="35">
        <f t="shared" si="84"/>
        <v>352.43984419191355</v>
      </c>
      <c r="CV24" s="35">
        <f t="shared" si="84"/>
        <v>352.27745731497834</v>
      </c>
      <c r="CW24" s="35">
        <f t="shared" si="84"/>
        <v>352.11513210637895</v>
      </c>
      <c r="CX24" s="35">
        <f t="shared" si="84"/>
        <v>351.9528685282579</v>
      </c>
      <c r="CY24" s="35">
        <f t="shared" si="84"/>
        <v>351.79066654277847</v>
      </c>
      <c r="CZ24" s="35">
        <f t="shared" si="84"/>
        <v>351.6285261121248</v>
      </c>
      <c r="DA24" s="35">
        <f t="shared" si="84"/>
        <v>351.4664471985012</v>
      </c>
      <c r="DB24" s="35">
        <f t="shared" si="84"/>
        <v>351.3044297641338</v>
      </c>
      <c r="DC24" s="35">
        <f t="shared" si="84"/>
        <v>351.1424737712684</v>
      </c>
      <c r="DD24" s="35">
        <f t="shared" si="84"/>
        <v>350.98057918217177</v>
      </c>
      <c r="DE24" s="35">
        <f t="shared" si="84"/>
        <v>350.8187459591316</v>
      </c>
      <c r="DF24" s="35">
        <f t="shared" si="84"/>
        <v>350.65697406445594</v>
      </c>
      <c r="DG24" s="35">
        <f t="shared" si="84"/>
        <v>350.49526346047355</v>
      </c>
      <c r="DH24" s="35">
        <f t="shared" si="84"/>
        <v>350.33361410953376</v>
      </c>
      <c r="DI24" s="35">
        <f t="shared" si="84"/>
        <v>350.17202597400626</v>
      </c>
      <c r="DJ24" s="35">
        <f t="shared" si="84"/>
        <v>350.01049901628187</v>
      </c>
      <c r="DK24" s="35">
        <f t="shared" si="84"/>
        <v>349.8490331987712</v>
      </c>
      <c r="DL24" s="35">
        <f t="shared" si="84"/>
        <v>349.6876284839061</v>
      </c>
      <c r="DM24" s="35">
        <f t="shared" si="84"/>
        <v>349.52628483413815</v>
      </c>
      <c r="DN24" s="35">
        <f t="shared" si="84"/>
        <v>349.36500221194046</v>
      </c>
      <c r="DO24" s="35">
        <f t="shared" si="84"/>
        <v>349.2037805798054</v>
      </c>
      <c r="DP24" s="35">
        <f t="shared" si="84"/>
        <v>349.04261990024673</v>
      </c>
      <c r="DQ24" s="35">
        <f t="shared" si="84"/>
        <v>348.88152013579816</v>
      </c>
      <c r="DR24" s="35">
        <f t="shared" si="84"/>
        <v>348.72048124901403</v>
      </c>
      <c r="DS24" s="35">
        <f t="shared" si="84"/>
        <v>348.55950320246905</v>
      </c>
      <c r="DT24" s="35">
        <f t="shared" si="84"/>
        <v>348.39858595875785</v>
      </c>
      <c r="DU24" s="35">
        <f t="shared" si="84"/>
        <v>348.23772948049617</v>
      </c>
      <c r="DV24" s="35">
        <f t="shared" si="84"/>
        <v>348.0769337303195</v>
      </c>
      <c r="DW24" s="35">
        <f t="shared" si="84"/>
        <v>347.916198670884</v>
      </c>
      <c r="DX24" s="35">
        <f t="shared" si="84"/>
        <v>347.755524264866</v>
      </c>
      <c r="DY24" s="35">
        <f t="shared" si="84"/>
        <v>347.59491047496203</v>
      </c>
      <c r="DZ24" s="35">
        <f t="shared" si="84"/>
        <v>347.4343572638888</v>
      </c>
      <c r="EA24" s="35">
        <f t="shared" si="84"/>
        <v>347.2738645943837</v>
      </c>
      <c r="EB24" s="35">
        <f t="shared" si="84"/>
        <v>347.1134324292039</v>
      </c>
      <c r="EC24" s="35">
        <f t="shared" si="84"/>
        <v>346.9530607311269</v>
      </c>
      <c r="ED24" s="35">
        <f t="shared" si="84"/>
        <v>346.79274946295055</v>
      </c>
      <c r="EE24" s="35">
        <f t="shared" si="84"/>
        <v>346.6324985874926</v>
      </c>
      <c r="EF24" s="35">
        <f t="shared" si="84"/>
        <v>346.4723080675911</v>
      </c>
      <c r="EG24" s="35">
        <f t="shared" si="84"/>
        <v>346.3121778661043</v>
      </c>
      <c r="EH24" s="35">
        <f t="shared" si="84"/>
        <v>346.15210794591064</v>
      </c>
      <c r="EI24" s="35">
        <f t="shared" si="84"/>
        <v>345.99209826990824</v>
      </c>
      <c r="EJ24" s="35">
        <f t="shared" si="84"/>
        <v>345.83214880101565</v>
      </c>
      <c r="EK24" s="35">
        <f t="shared" si="84"/>
        <v>345.67225950217164</v>
      </c>
      <c r="EL24" s="35">
        <f t="shared" si="84"/>
        <v>345.5124303363345</v>
      </c>
      <c r="EM24" s="35">
        <f t="shared" si="84"/>
        <v>345.35266126648287</v>
      </c>
      <c r="EN24" s="35">
        <f t="shared" si="84"/>
        <v>345.1929522556153</v>
      </c>
      <c r="EO24" s="35">
        <f t="shared" si="84"/>
        <v>345.0333032667505</v>
      </c>
      <c r="EP24" s="35">
        <f t="shared" si="84"/>
        <v>344.87371426292725</v>
      </c>
      <c r="EQ24" s="35">
        <f t="shared" si="84"/>
        <v>344.7141852072036</v>
      </c>
      <c r="ER24" s="35">
        <f t="shared" si="84"/>
        <v>344.55471606265826</v>
      </c>
      <c r="ES24" s="35">
        <f t="shared" si="84"/>
        <v>344.3953067923895</v>
      </c>
      <c r="ET24" s="35">
        <f t="shared" si="84"/>
        <v>344.2359573595157</v>
      </c>
      <c r="EU24" s="35">
        <f t="shared" si="84"/>
        <v>344.0766677271749</v>
      </c>
      <c r="EV24" s="35">
        <f aca="true" t="shared" si="86" ref="EV24:FK24">POWER(10,6)/(2*PI()*EV14*EV20)</f>
        <v>343.91743785852503</v>
      </c>
      <c r="EW24" s="35">
        <f t="shared" si="86"/>
        <v>343.758267716744</v>
      </c>
      <c r="EX24" s="35">
        <f t="shared" si="86"/>
        <v>343.59915726502953</v>
      </c>
      <c r="EY24" s="35">
        <f t="shared" si="86"/>
        <v>343.4401064665989</v>
      </c>
      <c r="EZ24" s="35">
        <f t="shared" si="86"/>
        <v>343.2811152846896</v>
      </c>
      <c r="FA24" s="35">
        <f t="shared" si="86"/>
        <v>343.1221836825585</v>
      </c>
      <c r="FB24" s="35">
        <f t="shared" si="86"/>
        <v>342.96331162348235</v>
      </c>
      <c r="FC24" s="35">
        <f t="shared" si="86"/>
        <v>342.8044990707577</v>
      </c>
      <c r="FD24" s="35">
        <f t="shared" si="86"/>
        <v>342.64574598770076</v>
      </c>
      <c r="FE24" s="35">
        <f>POWER(10,6)/(2*PI()*FE14*FE20)</f>
        <v>342.4870523376475</v>
      </c>
      <c r="FF24" s="35">
        <f>POWER(10,6)/(2*PI()*FF14*FF20)</f>
        <v>342.3284180839536</v>
      </c>
      <c r="FG24" s="35">
        <f>POWER(10,6)/(2*PI()*FG14*FG20)</f>
        <v>342.1698431899941</v>
      </c>
      <c r="FH24" s="35">
        <f>POWER(10,6)/(2*PI()*FH14*FH20)</f>
        <v>342.01132761916404</v>
      </c>
      <c r="FI24" s="35">
        <f>POWER(10,6)/(2*PI()*FI14*FI20)</f>
        <v>341.8528713348778</v>
      </c>
      <c r="FJ24" s="35">
        <f t="shared" si="86"/>
        <v>341.69447430056965</v>
      </c>
      <c r="FK24" s="35">
        <f t="shared" si="86"/>
        <v>341.53613647969337</v>
      </c>
      <c r="FL24" s="35">
        <f aca="true" t="shared" si="87" ref="FL24:GH24">POWER(10,6)/(2*PI()*FL14*FL20)</f>
        <v>341.37785783572207</v>
      </c>
      <c r="FM24" s="35">
        <f t="shared" si="87"/>
        <v>341.21963833214875</v>
      </c>
      <c r="FN24" s="35">
        <f t="shared" si="87"/>
        <v>341.0614779324855</v>
      </c>
      <c r="FO24" s="35">
        <f t="shared" si="87"/>
        <v>340.90337660026466</v>
      </c>
      <c r="FP24" s="35">
        <f t="shared" si="87"/>
        <v>340.7453342990373</v>
      </c>
      <c r="FQ24" s="35">
        <f t="shared" si="87"/>
        <v>340.5873509923743</v>
      </c>
      <c r="FR24" s="35">
        <f t="shared" si="87"/>
        <v>340.42942664386607</v>
      </c>
      <c r="FS24" s="35">
        <f t="shared" si="87"/>
        <v>340.27156121712244</v>
      </c>
      <c r="FT24" s="35">
        <f t="shared" si="87"/>
        <v>340.1137546757725</v>
      </c>
      <c r="FU24" s="35">
        <f t="shared" si="87"/>
        <v>339.9560069834649</v>
      </c>
      <c r="FV24" s="35">
        <f t="shared" si="87"/>
        <v>339.79831810386776</v>
      </c>
      <c r="FW24" s="35">
        <f t="shared" si="87"/>
        <v>339.6406880006683</v>
      </c>
      <c r="FX24" s="35">
        <f t="shared" si="87"/>
        <v>339.4831166375734</v>
      </c>
      <c r="FY24" s="35">
        <f t="shared" si="87"/>
        <v>339.32560397830883</v>
      </c>
      <c r="FZ24" s="35">
        <f t="shared" si="87"/>
        <v>339.1681499866204</v>
      </c>
      <c r="GA24" s="35">
        <f t="shared" si="87"/>
        <v>339.0107546262724</v>
      </c>
      <c r="GB24" s="35">
        <f t="shared" si="87"/>
        <v>338.8534178610491</v>
      </c>
      <c r="GC24" s="35">
        <f t="shared" si="87"/>
        <v>338.6961396547536</v>
      </c>
      <c r="GD24" s="35">
        <f t="shared" si="87"/>
        <v>338.5389199712084</v>
      </c>
      <c r="GE24" s="35">
        <f t="shared" si="87"/>
        <v>338.3817587742551</v>
      </c>
      <c r="GF24" s="35">
        <f t="shared" si="87"/>
        <v>338.22465602775475</v>
      </c>
      <c r="GG24" s="35">
        <f t="shared" si="87"/>
        <v>338.06761169558746</v>
      </c>
      <c r="GH24" s="35">
        <f t="shared" si="87"/>
        <v>337.9106257416526</v>
      </c>
      <c r="GI24" s="35">
        <f aca="true" t="shared" si="88" ref="GI24:HN24">POWER(10,6)/(2*PI()*GI14*GI20)</f>
        <v>337.75369812986844</v>
      </c>
      <c r="GJ24" s="35">
        <f t="shared" si="88"/>
        <v>337.59682882417263</v>
      </c>
      <c r="GK24" s="35">
        <f t="shared" si="88"/>
        <v>337.4400177885219</v>
      </c>
      <c r="GL24" s="35">
        <f t="shared" si="88"/>
        <v>337.28326498689205</v>
      </c>
      <c r="GM24" s="35">
        <f t="shared" si="88"/>
        <v>337.1265703832781</v>
      </c>
      <c r="GN24" s="35">
        <f t="shared" si="88"/>
        <v>336.96993394169385</v>
      </c>
      <c r="GO24" s="35">
        <f t="shared" si="88"/>
        <v>336.8133556261724</v>
      </c>
      <c r="GP24" s="35">
        <f t="shared" si="88"/>
        <v>336.6568354007658</v>
      </c>
      <c r="GQ24" s="35">
        <f t="shared" si="88"/>
        <v>336.50037322954506</v>
      </c>
      <c r="GR24" s="35">
        <f t="shared" si="88"/>
        <v>336.3439690766005</v>
      </c>
      <c r="GS24" s="35">
        <f t="shared" si="88"/>
        <v>336.1876229060409</v>
      </c>
      <c r="GT24" s="35">
        <f t="shared" si="88"/>
        <v>336.0313346819942</v>
      </c>
      <c r="GU24" s="35">
        <f t="shared" si="88"/>
        <v>335.87510436860765</v>
      </c>
      <c r="GV24" s="35">
        <f t="shared" si="88"/>
        <v>335.71893193004684</v>
      </c>
      <c r="GW24" s="35">
        <f t="shared" si="88"/>
        <v>335.5628173304969</v>
      </c>
      <c r="GX24" s="35">
        <f t="shared" si="88"/>
        <v>335.4067605341612</v>
      </c>
      <c r="GY24" s="35">
        <f t="shared" si="88"/>
        <v>335.25076150526235</v>
      </c>
      <c r="GZ24" s="35">
        <f t="shared" si="88"/>
        <v>335.094820208042</v>
      </c>
      <c r="HA24" s="35">
        <f t="shared" si="88"/>
        <v>334.9389366067601</v>
      </c>
      <c r="HB24" s="35">
        <f t="shared" si="88"/>
        <v>334.7831106656958</v>
      </c>
      <c r="HC24" s="35">
        <f t="shared" si="88"/>
        <v>334.62734234914694</v>
      </c>
      <c r="HD24" s="35">
        <f t="shared" si="88"/>
        <v>334.47163162143033</v>
      </c>
      <c r="HE24" s="35">
        <f t="shared" si="88"/>
        <v>334.31597844688133</v>
      </c>
      <c r="HF24" s="35">
        <f t="shared" si="88"/>
        <v>334.16038278985394</v>
      </c>
      <c r="HG24" s="35">
        <f t="shared" si="88"/>
        <v>334.0048446147214</v>
      </c>
      <c r="HH24" s="35">
        <f t="shared" si="88"/>
        <v>333.849363885875</v>
      </c>
      <c r="HI24" s="35">
        <f t="shared" si="88"/>
        <v>333.69394056772524</v>
      </c>
      <c r="HJ24" s="35">
        <f t="shared" si="88"/>
        <v>333.53857462470097</v>
      </c>
      <c r="HK24" s="35">
        <f t="shared" si="88"/>
        <v>333.38326602125005</v>
      </c>
      <c r="HL24" s="35">
        <f t="shared" si="88"/>
        <v>333.2280147218386</v>
      </c>
      <c r="HM24" s="35">
        <f t="shared" si="88"/>
        <v>333.0728206909517</v>
      </c>
      <c r="HN24" s="35">
        <f t="shared" si="88"/>
        <v>332.91768389309277</v>
      </c>
      <c r="HO24" s="35">
        <f>POWER(10,6)/(2*PI()*HO14*HO20)</f>
        <v>332.762604292784</v>
      </c>
      <c r="HP24" s="35">
        <f>POWER(10,6)/(2*PI()*HP14*HP20)</f>
        <v>332.6075818545659</v>
      </c>
      <c r="HQ24" s="35">
        <f>POWER(10,6)/(2*PI()*HQ14*HQ20)</f>
        <v>332.45261654299793</v>
      </c>
      <c r="HR24" s="35">
        <f>POWER(10,6)/(2*PI()*HR14*HR20)</f>
        <v>332.2977083226579</v>
      </c>
      <c r="HS24" s="35">
        <f>POWER(10,6)/(2*PI()*HS14*HS20)</f>
        <v>332.1428571581421</v>
      </c>
      <c r="HT24" s="35">
        <f aca="true" t="shared" si="89" ref="HT24:IC24">POWER(10,6)/(2*PI()*HT14*HT20)</f>
        <v>331.9880630140651</v>
      </c>
      <c r="HU24" s="35">
        <f t="shared" si="89"/>
        <v>331.83332585506054</v>
      </c>
      <c r="HV24" s="35">
        <f t="shared" si="89"/>
        <v>331.67864564578</v>
      </c>
      <c r="HW24" s="35">
        <f t="shared" si="89"/>
        <v>331.5240223508938</v>
      </c>
      <c r="HX24" s="35">
        <f t="shared" si="89"/>
        <v>331.36945593509057</v>
      </c>
      <c r="HY24" s="35">
        <f t="shared" si="89"/>
        <v>331.2149463630772</v>
      </c>
      <c r="HZ24" s="35">
        <f t="shared" si="89"/>
        <v>331.0604935995794</v>
      </c>
      <c r="IA24" s="35">
        <f t="shared" si="89"/>
        <v>330.90609760934086</v>
      </c>
      <c r="IB24" s="35">
        <f t="shared" si="89"/>
        <v>330.75175835712395</v>
      </c>
      <c r="IC24" s="35">
        <f t="shared" si="89"/>
        <v>330.597475807709</v>
      </c>
      <c r="ID24" s="35">
        <f aca="true" t="shared" si="90" ref="ID24:IS24">POWER(10,6)/(2*PI()*ID14*ID20)</f>
        <v>330.4432499258951</v>
      </c>
      <c r="IE24" s="35">
        <f t="shared" si="90"/>
        <v>330.2890806764993</v>
      </c>
      <c r="IF24" s="35">
        <f t="shared" si="90"/>
        <v>330.13496802435725</v>
      </c>
      <c r="IG24" s="35">
        <f t="shared" si="90"/>
        <v>329.98091193432253</v>
      </c>
      <c r="IH24" s="35">
        <f t="shared" si="90"/>
        <v>329.8269123712671</v>
      </c>
      <c r="II24" s="35">
        <f t="shared" si="90"/>
        <v>329.6729693000815</v>
      </c>
      <c r="IJ24" s="35">
        <f t="shared" si="90"/>
        <v>329.51908268567394</v>
      </c>
      <c r="IK24" s="35">
        <f t="shared" si="90"/>
        <v>329.36525249297136</v>
      </c>
      <c r="IL24" s="35">
        <f t="shared" si="90"/>
        <v>329.2114786869184</v>
      </c>
      <c r="IM24" s="35">
        <f t="shared" si="90"/>
        <v>329.0577612324782</v>
      </c>
      <c r="IN24" s="35">
        <f t="shared" si="90"/>
        <v>328.9041000946319</v>
      </c>
      <c r="IO24" s="35">
        <f t="shared" si="90"/>
        <v>328.7504952383791</v>
      </c>
      <c r="IP24" s="35">
        <f t="shared" si="90"/>
        <v>328.59694662873693</v>
      </c>
      <c r="IQ24" s="35">
        <f t="shared" si="90"/>
        <v>328.44345423074105</v>
      </c>
      <c r="IR24" s="35">
        <f t="shared" si="90"/>
        <v>328.29001800944525</v>
      </c>
      <c r="IS24" s="35">
        <f t="shared" si="90"/>
        <v>328.13663792992094</v>
      </c>
      <c r="IT24" s="36">
        <f>POWER(10,6)/(2*PI()*IT14*IT20)</f>
        <v>327.9833139572582</v>
      </c>
    </row>
    <row r="26" ht="12.75">
      <c r="D26" s="4" t="s">
        <v>74</v>
      </c>
    </row>
    <row r="27" ht="12.75">
      <c r="D27" s="4" t="s">
        <v>73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I26"/>
  <sheetViews>
    <sheetView showGridLines="0" showZeros="0" zoomScalePageLayoutView="0" workbookViewId="0" topLeftCell="A5">
      <selection activeCell="D26" sqref="D26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9" width="9.7109375" style="0" customWidth="1"/>
  </cols>
  <sheetData>
    <row r="1" spans="1:9" ht="18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13.5" thickBot="1">
      <c r="A2" s="38" t="s">
        <v>8</v>
      </c>
      <c r="B2" s="8"/>
      <c r="C2" s="9"/>
      <c r="D2" s="9"/>
      <c r="E2" s="9"/>
      <c r="F2" s="9"/>
      <c r="G2" s="9"/>
      <c r="H2" s="9"/>
      <c r="I2" s="10"/>
    </row>
    <row r="3" spans="1:9" ht="13.5" thickBot="1">
      <c r="A3" s="2" t="s">
        <v>33</v>
      </c>
      <c r="B3" s="11" t="s">
        <v>2</v>
      </c>
      <c r="C3" s="12"/>
      <c r="D3" s="37">
        <v>1.05</v>
      </c>
      <c r="E3" s="12" t="s">
        <v>2</v>
      </c>
      <c r="F3" s="39" t="s">
        <v>45</v>
      </c>
      <c r="G3" s="39"/>
      <c r="H3" s="40"/>
      <c r="I3" s="182"/>
    </row>
    <row r="4" spans="1:9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40"/>
      <c r="I4" s="182"/>
    </row>
    <row r="5" spans="1:9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3"/>
    </row>
    <row r="6" spans="1:9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6"/>
    </row>
    <row r="7" spans="1:9" ht="12.75">
      <c r="A7" s="38" t="s">
        <v>9</v>
      </c>
      <c r="B7" s="17"/>
      <c r="C7" s="9"/>
      <c r="D7" s="9"/>
      <c r="E7" s="9"/>
      <c r="F7" s="9"/>
      <c r="G7" s="9"/>
      <c r="H7" s="9"/>
      <c r="I7" s="10"/>
    </row>
    <row r="8" spans="1:9" ht="12.75">
      <c r="A8" s="2" t="s">
        <v>0</v>
      </c>
      <c r="B8" s="11" t="s">
        <v>3</v>
      </c>
      <c r="C8" s="12"/>
      <c r="D8" s="18">
        <f>+PI()*POWER(D3,2)/4</f>
        <v>0.8659014751456867</v>
      </c>
      <c r="E8" s="12" t="s">
        <v>3</v>
      </c>
      <c r="F8" s="12"/>
      <c r="G8" s="12"/>
      <c r="H8" s="12"/>
      <c r="I8" s="13"/>
    </row>
    <row r="9" spans="1:9" ht="12.75">
      <c r="A9" s="2" t="s">
        <v>49</v>
      </c>
      <c r="B9" s="11" t="s">
        <v>2</v>
      </c>
      <c r="C9" s="12"/>
      <c r="D9" s="18">
        <f>+PI()*D3</f>
        <v>3.2986722862692828</v>
      </c>
      <c r="E9" s="12" t="s">
        <v>2</v>
      </c>
      <c r="F9" s="12"/>
      <c r="G9" s="12"/>
      <c r="H9" s="12"/>
      <c r="I9" s="13"/>
    </row>
    <row r="10" spans="1:9" ht="12.75">
      <c r="A10" s="3" t="s">
        <v>36</v>
      </c>
      <c r="B10" s="14" t="s">
        <v>32</v>
      </c>
      <c r="C10" s="15"/>
      <c r="D10" s="19">
        <f>0.623*D3*(LOG(D3/D4)+4.68)*POWER(D5,2)</f>
        <v>2.618051751650193</v>
      </c>
      <c r="E10" s="15" t="s">
        <v>5</v>
      </c>
      <c r="F10" s="15"/>
      <c r="G10" s="15"/>
      <c r="H10" s="15"/>
      <c r="I10" s="16"/>
    </row>
    <row r="11" spans="1:9" ht="12.75">
      <c r="A11" s="4" t="s">
        <v>10</v>
      </c>
      <c r="B11" s="5"/>
      <c r="I11" s="13"/>
    </row>
    <row r="12" spans="1:9" ht="12.75">
      <c r="A12" s="38" t="s">
        <v>8</v>
      </c>
      <c r="B12" s="17"/>
      <c r="C12" s="9"/>
      <c r="D12" s="9"/>
      <c r="E12" s="9"/>
      <c r="F12" s="9"/>
      <c r="G12" s="9"/>
      <c r="H12" s="9"/>
      <c r="I12" s="10"/>
    </row>
    <row r="13" spans="1:9" ht="13.5" thickBot="1">
      <c r="A13" s="2" t="s">
        <v>11</v>
      </c>
      <c r="B13" s="11"/>
      <c r="C13" s="178" t="s">
        <v>79</v>
      </c>
      <c r="D13" s="178"/>
      <c r="E13" s="178"/>
      <c r="F13" s="178"/>
      <c r="G13" s="178"/>
      <c r="H13" s="178"/>
      <c r="I13" s="179"/>
    </row>
    <row r="14" spans="1:9" ht="13.5" thickBot="1">
      <c r="A14" s="3" t="s">
        <v>22</v>
      </c>
      <c r="B14" s="14" t="s">
        <v>23</v>
      </c>
      <c r="C14" s="65">
        <v>24.89</v>
      </c>
      <c r="D14" s="65">
        <v>24.94</v>
      </c>
      <c r="E14" s="65">
        <v>24.99</v>
      </c>
      <c r="F14" s="65"/>
      <c r="G14" s="65"/>
      <c r="H14" s="65"/>
      <c r="I14" s="180"/>
    </row>
    <row r="15" spans="1:9" ht="12.75">
      <c r="A15" s="38" t="s">
        <v>7</v>
      </c>
      <c r="B15" s="17"/>
      <c r="C15" s="9"/>
      <c r="D15" s="83"/>
      <c r="E15" s="9"/>
      <c r="F15" s="83"/>
      <c r="G15" s="9"/>
      <c r="H15" s="9"/>
      <c r="I15" s="10"/>
    </row>
    <row r="16" spans="1:9" ht="12.75">
      <c r="A16" s="2" t="s">
        <v>47</v>
      </c>
      <c r="B16" s="20"/>
      <c r="C16" s="18">
        <f>+$D$9*C14/300</f>
        <v>0.2736798440174748</v>
      </c>
      <c r="D16" s="73">
        <f>+$D$9*D14/300</f>
        <v>0.27422962273185303</v>
      </c>
      <c r="E16" s="18">
        <f>+$D$9*E14/300</f>
        <v>0.27477940144623125</v>
      </c>
      <c r="F16" s="73"/>
      <c r="G16" s="18"/>
      <c r="H16" s="18"/>
      <c r="I16" s="21"/>
    </row>
    <row r="17" spans="1:9" ht="12.75">
      <c r="A17" s="2" t="s">
        <v>29</v>
      </c>
      <c r="B17" s="11" t="s">
        <v>24</v>
      </c>
      <c r="C17" s="18">
        <f>2.376*POWER(10,-6)*POWER($D$5,2)*POWER($D$3,4)*POWER(C14,4)</f>
        <v>1.108417104656154</v>
      </c>
      <c r="D17" s="73">
        <f>2.376*POWER(10,-6)*POWER($D$5,2)*POWER($D$3,4)*POWER(D14,4)</f>
        <v>1.1173505038279288</v>
      </c>
      <c r="E17" s="18">
        <f>2.376*POWER(10,-6)*POWER($D$5,2)*POWER($D$3,4)*POWER(E14,4)</f>
        <v>1.1263377942272932</v>
      </c>
      <c r="F17" s="73"/>
      <c r="G17" s="18"/>
      <c r="H17" s="18"/>
      <c r="I17" s="21"/>
    </row>
    <row r="18" spans="1:9" ht="12.75">
      <c r="A18" s="2" t="s">
        <v>30</v>
      </c>
      <c r="B18" s="11" t="s">
        <v>24</v>
      </c>
      <c r="C18" s="24">
        <f>0.028*($D$5*$D$3/$D$4)*SQRT(C14)</f>
        <v>0.02933524869504263</v>
      </c>
      <c r="D18" s="74">
        <f>0.028*($D$5*$D$3/$D$4)*SQRT(D14)</f>
        <v>0.029364698806560237</v>
      </c>
      <c r="E18" s="24">
        <f>0.028*($D$5*$D$3/$D$4)*SQRT(E14)</f>
        <v>0.029394119411882375</v>
      </c>
      <c r="F18" s="74"/>
      <c r="G18" s="24"/>
      <c r="H18" s="24"/>
      <c r="I18" s="6"/>
    </row>
    <row r="19" spans="1:9" ht="12.75">
      <c r="A19" s="2" t="s">
        <v>27</v>
      </c>
      <c r="B19" s="11" t="s">
        <v>28</v>
      </c>
      <c r="C19" s="25">
        <f>+C17/(C17+C18)</f>
        <v>0.974216490426377</v>
      </c>
      <c r="D19" s="75">
        <f>+D17/(D17+D18)</f>
        <v>0.9743923349589355</v>
      </c>
      <c r="E19" s="25">
        <f>+E17/(E17+E18)</f>
        <v>0.9745666628523514</v>
      </c>
      <c r="F19" s="75"/>
      <c r="G19" s="25"/>
      <c r="H19" s="25"/>
      <c r="I19" s="26"/>
    </row>
    <row r="20" spans="1:9" ht="12.75">
      <c r="A20" s="2" t="s">
        <v>31</v>
      </c>
      <c r="B20" s="11" t="s">
        <v>24</v>
      </c>
      <c r="C20" s="27">
        <f>2*PI()*C14*$D$10</f>
        <v>409.4331400121723</v>
      </c>
      <c r="D20" s="76">
        <f>2*PI()*D14*$D$10</f>
        <v>410.2556252271426</v>
      </c>
      <c r="E20" s="27">
        <f>2*PI()*E14*$D$10</f>
        <v>411.0781104421128</v>
      </c>
      <c r="F20" s="76"/>
      <c r="G20" s="27"/>
      <c r="H20" s="27"/>
      <c r="I20" s="28"/>
    </row>
    <row r="21" spans="1:9" ht="12.75">
      <c r="A21" s="2" t="s">
        <v>37</v>
      </c>
      <c r="B21" s="11" t="s">
        <v>38</v>
      </c>
      <c r="C21" s="29">
        <f>+C20/(2*(C17+C18))</f>
        <v>179.93069353194747</v>
      </c>
      <c r="D21" s="77">
        <f>+D20/(2*(D17+D18))</f>
        <v>178.88296251964402</v>
      </c>
      <c r="E21" s="29">
        <f>+E20/(2*(E17+E18))</f>
        <v>177.84319425242296</v>
      </c>
      <c r="F21" s="77"/>
      <c r="G21" s="29"/>
      <c r="H21" s="29"/>
      <c r="I21" s="30"/>
    </row>
    <row r="22" spans="1:9" ht="12.75">
      <c r="A22" s="2" t="s">
        <v>46</v>
      </c>
      <c r="B22" s="11" t="s">
        <v>43</v>
      </c>
      <c r="C22" s="31">
        <f>+C14/C21*POWER(10,3)</f>
        <v>138.33104019899014</v>
      </c>
      <c r="D22" s="78">
        <f>+D14/D21*POWER(10,3)</f>
        <v>139.42076790717965</v>
      </c>
      <c r="E22" s="31">
        <f>+E14/E21*POWER(10,3)</f>
        <v>140.5170442706414</v>
      </c>
      <c r="F22" s="78"/>
      <c r="G22" s="31"/>
      <c r="H22" s="31"/>
      <c r="I22" s="32"/>
    </row>
    <row r="23" spans="1:9" ht="12.75">
      <c r="A23" s="2" t="s">
        <v>39</v>
      </c>
      <c r="B23" s="11" t="s">
        <v>40</v>
      </c>
      <c r="C23" s="33">
        <f>SQRT($D$6*C20*C21)/POWER(10,3)</f>
        <v>5.428428459042381</v>
      </c>
      <c r="D23" s="79">
        <f>SQRT($D$6*D20*D21)/POWER(10,3)</f>
        <v>5.4180343901079135</v>
      </c>
      <c r="E23" s="33">
        <f>SQRT($D$6*E20*E21)/POWER(10,3)</f>
        <v>5.407677662297399</v>
      </c>
      <c r="F23" s="79"/>
      <c r="G23" s="33"/>
      <c r="H23" s="33"/>
      <c r="I23" s="34"/>
    </row>
    <row r="24" spans="1:9" ht="12.75">
      <c r="A24" s="3" t="s">
        <v>41</v>
      </c>
      <c r="B24" s="14" t="s">
        <v>42</v>
      </c>
      <c r="C24" s="35">
        <f>POWER(10,6)/(2*PI()*C14*C20)</f>
        <v>15.617526191828684</v>
      </c>
      <c r="D24" s="80">
        <f>POWER(10,6)/(2*PI()*D14*D20)</f>
        <v>15.554968569160673</v>
      </c>
      <c r="E24" s="35">
        <f>POWER(10,6)/(2*PI()*E14*E20)</f>
        <v>15.492786066655215</v>
      </c>
      <c r="F24" s="80"/>
      <c r="G24" s="35"/>
      <c r="H24" s="35"/>
      <c r="I24" s="36"/>
    </row>
    <row r="26" ht="12.75">
      <c r="D26" s="4" t="s">
        <v>80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Q26"/>
  <sheetViews>
    <sheetView showGridLines="0" showZeros="0" zoomScalePageLayoutView="0" workbookViewId="0" topLeftCell="A3">
      <selection activeCell="D4" sqref="D4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7" width="9.7109375" style="0" customWidth="1"/>
  </cols>
  <sheetData>
    <row r="1" spans="1:17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3.5" thickBot="1">
      <c r="A3" s="2" t="s">
        <v>33</v>
      </c>
      <c r="B3" s="11" t="s">
        <v>2</v>
      </c>
      <c r="C3" s="12"/>
      <c r="D3" s="37">
        <v>1.05</v>
      </c>
      <c r="E3" s="12" t="s">
        <v>2</v>
      </c>
      <c r="F3" s="39" t="s">
        <v>45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183"/>
    </row>
    <row r="4" spans="1:17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183"/>
    </row>
    <row r="5" spans="1:17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ht="12.75">
      <c r="A8" s="2" t="s">
        <v>0</v>
      </c>
      <c r="B8" s="11" t="s">
        <v>3</v>
      </c>
      <c r="C8" s="12"/>
      <c r="D8" s="18">
        <f>+PI()*POWER(D3,2)/4</f>
        <v>0.8659014751456867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1:17" ht="12.75">
      <c r="A9" s="2" t="s">
        <v>49</v>
      </c>
      <c r="B9" s="11" t="s">
        <v>2</v>
      </c>
      <c r="C9" s="12"/>
      <c r="D9" s="18">
        <f>+PI()*D3</f>
        <v>3.2986722862692828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17" ht="12.75">
      <c r="A10" s="3" t="s">
        <v>36</v>
      </c>
      <c r="B10" s="14" t="s">
        <v>32</v>
      </c>
      <c r="C10" s="15"/>
      <c r="D10" s="19">
        <f>0.623*D3*(LOG(D3/D4)+4.68)*POWER(D5,2)</f>
        <v>2.618051751650193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12.75">
      <c r="A11" s="4" t="s">
        <v>10</v>
      </c>
      <c r="B11" s="5"/>
      <c r="Q11" s="13"/>
    </row>
    <row r="12" spans="1:17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1:17" ht="13.5" thickBot="1">
      <c r="A13" s="2" t="s">
        <v>11</v>
      </c>
      <c r="B13" s="11"/>
      <c r="C13" s="178" t="s">
        <v>81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84"/>
    </row>
    <row r="14" spans="1:17" ht="13.5" thickBot="1">
      <c r="A14" s="3" t="s">
        <v>22</v>
      </c>
      <c r="B14" s="14" t="s">
        <v>23</v>
      </c>
      <c r="C14" s="65">
        <f aca="true" t="shared" si="0" ref="C14:I14">+D14-((D22*POWER(10,-3))/2)</f>
        <v>28.026692413784854</v>
      </c>
      <c r="D14" s="65">
        <f t="shared" si="0"/>
        <v>28.138656014539915</v>
      </c>
      <c r="E14" s="65">
        <f t="shared" si="0"/>
        <v>28.252414177479064</v>
      </c>
      <c r="F14" s="65">
        <f t="shared" si="0"/>
        <v>28.368018311160814</v>
      </c>
      <c r="G14" s="65">
        <f t="shared" si="0"/>
        <v>28.485521960149416</v>
      </c>
      <c r="H14" s="65">
        <f t="shared" si="0"/>
        <v>28.60498092208952</v>
      </c>
      <c r="I14" s="65">
        <f t="shared" si="0"/>
        <v>28.7264533727932</v>
      </c>
      <c r="J14" s="65">
        <v>28.85</v>
      </c>
      <c r="K14" s="65">
        <f aca="true" t="shared" si="1" ref="K14:Q14">+J14+((J22*POWER(10,-3))/2)</f>
        <v>28.973546627206805</v>
      </c>
      <c r="L14" s="65">
        <f t="shared" si="1"/>
        <v>29.09919418799466</v>
      </c>
      <c r="M14" s="65">
        <f t="shared" si="1"/>
        <v>29.22700608961834</v>
      </c>
      <c r="N14" s="65">
        <f t="shared" si="1"/>
        <v>29.357048502265698</v>
      </c>
      <c r="O14" s="65">
        <f t="shared" si="1"/>
        <v>29.48939051732219</v>
      </c>
      <c r="P14" s="65">
        <f t="shared" si="1"/>
        <v>29.62410431692334</v>
      </c>
      <c r="Q14" s="180">
        <f t="shared" si="1"/>
        <v>29.761265355762745</v>
      </c>
    </row>
    <row r="15" spans="1:17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83"/>
      <c r="K15" s="9"/>
      <c r="L15" s="9"/>
      <c r="M15" s="9"/>
      <c r="N15" s="9"/>
      <c r="O15" s="9"/>
      <c r="P15" s="9"/>
      <c r="Q15" s="10"/>
    </row>
    <row r="16" spans="1:17" ht="12.75">
      <c r="A16" s="2" t="s">
        <v>47</v>
      </c>
      <c r="B16" s="20"/>
      <c r="C16" s="18">
        <f aca="true" t="shared" si="2" ref="C16:Q16">+$D$9*C14/300</f>
        <v>0.30816957847048554</v>
      </c>
      <c r="D16" s="18">
        <f t="shared" si="2"/>
        <v>0.30940068256009096</v>
      </c>
      <c r="E16" s="18">
        <f t="shared" si="2"/>
        <v>0.3106515188915052</v>
      </c>
      <c r="F16" s="18">
        <f t="shared" si="2"/>
        <v>0.3119226527313524</v>
      </c>
      <c r="G16" s="18">
        <f t="shared" si="2"/>
        <v>0.31321467283286647</v>
      </c>
      <c r="H16" s="18">
        <f t="shared" si="2"/>
        <v>0.31452819272319416</v>
      </c>
      <c r="I16" s="18">
        <f t="shared" si="2"/>
        <v>0.31586385207879897</v>
      </c>
      <c r="J16" s="73">
        <f t="shared" si="2"/>
        <v>0.31722231819622937</v>
      </c>
      <c r="K16" s="18">
        <f t="shared" si="2"/>
        <v>0.31858078431365977</v>
      </c>
      <c r="L16" s="18">
        <f t="shared" si="2"/>
        <v>0.3199623514023539</v>
      </c>
      <c r="M16" s="18">
        <f t="shared" si="2"/>
        <v>0.32136771666149194</v>
      </c>
      <c r="N16" s="18">
        <f t="shared" si="2"/>
        <v>0.32279760767029003</v>
      </c>
      <c r="O16" s="18">
        <f t="shared" si="2"/>
        <v>0.3242527841282096</v>
      </c>
      <c r="P16" s="18">
        <f t="shared" si="2"/>
        <v>0.32573403971928416</v>
      </c>
      <c r="Q16" s="21">
        <f t="shared" si="2"/>
        <v>0.3272422041112023</v>
      </c>
    </row>
    <row r="17" spans="1:17" ht="12.75">
      <c r="A17" s="2" t="s">
        <v>29</v>
      </c>
      <c r="B17" s="11" t="s">
        <v>24</v>
      </c>
      <c r="C17" s="18">
        <f aca="true" t="shared" si="3" ref="C17:Q17">2.376*POWER(10,-6)*POWER($D$5,2)*POWER($D$3,4)*POWER(C14,4)</f>
        <v>1.7819315679270455</v>
      </c>
      <c r="D17" s="18">
        <f t="shared" si="3"/>
        <v>1.8105771460774727</v>
      </c>
      <c r="E17" s="18">
        <f t="shared" si="3"/>
        <v>1.8400341779440823</v>
      </c>
      <c r="F17" s="18">
        <f t="shared" si="3"/>
        <v>1.8703359730968638</v>
      </c>
      <c r="G17" s="18">
        <f t="shared" si="3"/>
        <v>1.9015176441523194</v>
      </c>
      <c r="H17" s="18">
        <f t="shared" si="3"/>
        <v>1.9336162286084706</v>
      </c>
      <c r="I17" s="18">
        <f t="shared" si="3"/>
        <v>1.9666708205952412</v>
      </c>
      <c r="J17" s="73">
        <f t="shared" si="3"/>
        <v>2.000722713487931</v>
      </c>
      <c r="K17" s="18">
        <f t="shared" si="3"/>
        <v>2.035214897198569</v>
      </c>
      <c r="L17" s="18">
        <f t="shared" si="3"/>
        <v>2.0707491103168674</v>
      </c>
      <c r="M17" s="18">
        <f t="shared" si="3"/>
        <v>2.1073707742701493</v>
      </c>
      <c r="N17" s="18">
        <f t="shared" si="3"/>
        <v>2.145127912733758</v>
      </c>
      <c r="O17" s="18">
        <f t="shared" si="3"/>
        <v>2.1840713372508835</v>
      </c>
      <c r="P17" s="18">
        <f t="shared" si="3"/>
        <v>2.224254848764516</v>
      </c>
      <c r="Q17" s="21">
        <f t="shared" si="3"/>
        <v>2.2657354566605075</v>
      </c>
    </row>
    <row r="18" spans="1:17" ht="12.75">
      <c r="A18" s="2" t="s">
        <v>30</v>
      </c>
      <c r="B18" s="11" t="s">
        <v>24</v>
      </c>
      <c r="C18" s="24">
        <f aca="true" t="shared" si="4" ref="C18:Q18">0.028*($D$5*$D$3/$D$4)*SQRT(C14)</f>
        <v>0.031128862397960564</v>
      </c>
      <c r="D18" s="24">
        <f t="shared" si="4"/>
        <v>0.031190978639810404</v>
      </c>
      <c r="E18" s="24">
        <f t="shared" si="4"/>
        <v>0.03125396404838645</v>
      </c>
      <c r="F18" s="24">
        <f t="shared" si="4"/>
        <v>0.03131784175669516</v>
      </c>
      <c r="G18" s="24">
        <f t="shared" si="4"/>
        <v>0.0313826358112092</v>
      </c>
      <c r="H18" s="24">
        <f t="shared" si="4"/>
        <v>0.03144837122002811</v>
      </c>
      <c r="I18" s="24">
        <f t="shared" si="4"/>
        <v>0.0315150740042333</v>
      </c>
      <c r="J18" s="74">
        <f t="shared" si="4"/>
        <v>0.03158277125269409</v>
      </c>
      <c r="K18" s="24">
        <f t="shared" si="4"/>
        <v>0.03165032370304764</v>
      </c>
      <c r="L18" s="24">
        <f t="shared" si="4"/>
        <v>0.031718877337216754</v>
      </c>
      <c r="M18" s="24">
        <f t="shared" si="4"/>
        <v>0.03178846016001562</v>
      </c>
      <c r="N18" s="24">
        <f t="shared" si="4"/>
        <v>0.031859101332848916</v>
      </c>
      <c r="O18" s="24">
        <f t="shared" si="4"/>
        <v>0.0319308312372557</v>
      </c>
      <c r="P18" s="24">
        <f t="shared" si="4"/>
        <v>0.03200368154283245</v>
      </c>
      <c r="Q18" s="6">
        <f t="shared" si="4"/>
        <v>0.03207768527989954</v>
      </c>
    </row>
    <row r="19" spans="1:17" ht="12.75">
      <c r="A19" s="2" t="s">
        <v>27</v>
      </c>
      <c r="B19" s="11" t="s">
        <v>28</v>
      </c>
      <c r="C19" s="25">
        <f aca="true" t="shared" si="5" ref="C19:Q19">+C17/(C17+C18)</f>
        <v>0.9828307640069225</v>
      </c>
      <c r="D19" s="25">
        <f t="shared" si="5"/>
        <v>0.9830646549795196</v>
      </c>
      <c r="E19" s="25">
        <f t="shared" si="5"/>
        <v>0.9832981552402141</v>
      </c>
      <c r="F19" s="25">
        <f t="shared" si="5"/>
        <v>0.9835312602577422</v>
      </c>
      <c r="G19" s="25">
        <f t="shared" si="5"/>
        <v>0.9837639654065333</v>
      </c>
      <c r="H19" s="25">
        <f t="shared" si="5"/>
        <v>0.9839962659635857</v>
      </c>
      <c r="I19" s="25">
        <f t="shared" si="5"/>
        <v>0.9842281571051975</v>
      </c>
      <c r="J19" s="75">
        <f t="shared" si="5"/>
        <v>0.9844596339035493</v>
      </c>
      <c r="K19" s="25">
        <f t="shared" si="5"/>
        <v>0.984686798450631</v>
      </c>
      <c r="L19" s="25">
        <f t="shared" si="5"/>
        <v>0.9849135028340629</v>
      </c>
      <c r="M19" s="25">
        <f t="shared" si="5"/>
        <v>0.985139741049486</v>
      </c>
      <c r="N19" s="25">
        <f t="shared" si="5"/>
        <v>0.9853655069474501</v>
      </c>
      <c r="O19" s="25">
        <f t="shared" si="5"/>
        <v>0.9855907942278593</v>
      </c>
      <c r="P19" s="25">
        <f t="shared" si="5"/>
        <v>0.9858155964341228</v>
      </c>
      <c r="Q19" s="26">
        <f t="shared" si="5"/>
        <v>0.9860399069469977</v>
      </c>
    </row>
    <row r="20" spans="1:17" ht="12.75">
      <c r="A20" s="2" t="s">
        <v>31</v>
      </c>
      <c r="B20" s="11" t="s">
        <v>24</v>
      </c>
      <c r="C20" s="27">
        <f aca="true" t="shared" si="6" ref="C20:Q20">2*PI()*C14*$D$10</f>
        <v>461.0308026971178</v>
      </c>
      <c r="D20" s="27">
        <f t="shared" si="6"/>
        <v>462.8725708218351</v>
      </c>
      <c r="E20" s="27">
        <f t="shared" si="6"/>
        <v>464.74385896382756</v>
      </c>
      <c r="F20" s="27">
        <f t="shared" si="6"/>
        <v>466.64551277868117</v>
      </c>
      <c r="G20" s="27">
        <f t="shared" si="6"/>
        <v>468.5784130586446</v>
      </c>
      <c r="H20" s="27">
        <f t="shared" si="6"/>
        <v>470.54347765847314</v>
      </c>
      <c r="I20" s="27">
        <f t="shared" si="6"/>
        <v>472.5416635530727</v>
      </c>
      <c r="J20" s="76">
        <f t="shared" si="6"/>
        <v>474.5739690378133</v>
      </c>
      <c r="K20" s="27">
        <f t="shared" si="6"/>
        <v>476.6062745225539</v>
      </c>
      <c r="L20" s="27">
        <f t="shared" si="6"/>
        <v>478.6731397434555</v>
      </c>
      <c r="M20" s="27">
        <f t="shared" si="6"/>
        <v>480.77560773110963</v>
      </c>
      <c r="N20" s="27">
        <f t="shared" si="6"/>
        <v>482.91476696553985</v>
      </c>
      <c r="O20" s="27">
        <f t="shared" si="6"/>
        <v>485.0917539796064</v>
      </c>
      <c r="P20" s="27">
        <f t="shared" si="6"/>
        <v>487.30775614809454</v>
      </c>
      <c r="Q20" s="28">
        <f t="shared" si="6"/>
        <v>489.56401467840186</v>
      </c>
    </row>
    <row r="21" spans="1:17" ht="12.75">
      <c r="A21" s="2" t="s">
        <v>37</v>
      </c>
      <c r="B21" s="11" t="s">
        <v>38</v>
      </c>
      <c r="C21" s="29">
        <f aca="true" t="shared" si="7" ref="C21:Q21">+C20/(2*(C17+C18))</f>
        <v>127.14159853305998</v>
      </c>
      <c r="D21" s="29">
        <f t="shared" si="7"/>
        <v>125.65983866532804</v>
      </c>
      <c r="E21" s="29">
        <f t="shared" si="7"/>
        <v>124.17752470471702</v>
      </c>
      <c r="F21" s="29">
        <f t="shared" si="7"/>
        <v>122.69465376236637</v>
      </c>
      <c r="G21" s="29">
        <f t="shared" si="7"/>
        <v>121.21122282301239</v>
      </c>
      <c r="H21" s="29">
        <f t="shared" si="7"/>
        <v>119.72722873831727</v>
      </c>
      <c r="I21" s="29">
        <f t="shared" si="7"/>
        <v>118.24266821976317</v>
      </c>
      <c r="J21" s="77">
        <f t="shared" si="7"/>
        <v>116.75753783107594</v>
      </c>
      <c r="K21" s="29">
        <f t="shared" si="7"/>
        <v>115.29689253628419</v>
      </c>
      <c r="L21" s="29">
        <f t="shared" si="7"/>
        <v>113.83601142901465</v>
      </c>
      <c r="M21" s="29">
        <f t="shared" si="7"/>
        <v>112.37489944482323</v>
      </c>
      <c r="N21" s="29">
        <f t="shared" si="7"/>
        <v>110.91356168989178</v>
      </c>
      <c r="O21" s="29">
        <f t="shared" si="7"/>
        <v>109.45200344965339</v>
      </c>
      <c r="P21" s="29">
        <f t="shared" si="7"/>
        <v>107.9902301979803</v>
      </c>
      <c r="Q21" s="30">
        <f t="shared" si="7"/>
        <v>106.52824760698024</v>
      </c>
    </row>
    <row r="22" spans="1:17" ht="12.75">
      <c r="A22" s="2" t="s">
        <v>46</v>
      </c>
      <c r="B22" s="11" t="s">
        <v>43</v>
      </c>
      <c r="C22" s="31">
        <f aca="true" t="shared" si="8" ref="C22:Q22">+C14/C21*POWER(10,3)</f>
        <v>220.4368415778351</v>
      </c>
      <c r="D22" s="31">
        <f t="shared" si="8"/>
        <v>223.9272015101187</v>
      </c>
      <c r="E22" s="31">
        <f t="shared" si="8"/>
        <v>227.51632587830014</v>
      </c>
      <c r="F22" s="31">
        <f t="shared" si="8"/>
        <v>231.2082673634963</v>
      </c>
      <c r="G22" s="31">
        <f t="shared" si="8"/>
        <v>235.0072979772079</v>
      </c>
      <c r="H22" s="31">
        <f t="shared" si="8"/>
        <v>238.9179238802079</v>
      </c>
      <c r="I22" s="31">
        <f t="shared" si="8"/>
        <v>242.9449014073571</v>
      </c>
      <c r="J22" s="78">
        <f t="shared" si="8"/>
        <v>247.09325441360366</v>
      </c>
      <c r="K22" s="31">
        <f t="shared" si="8"/>
        <v>251.29512157570738</v>
      </c>
      <c r="L22" s="31">
        <f t="shared" si="8"/>
        <v>255.62380324735994</v>
      </c>
      <c r="M22" s="31">
        <f t="shared" si="8"/>
        <v>260.08482529471786</v>
      </c>
      <c r="N22" s="31">
        <f t="shared" si="8"/>
        <v>264.6840301129847</v>
      </c>
      <c r="O22" s="31">
        <f t="shared" si="8"/>
        <v>269.42759920230196</v>
      </c>
      <c r="P22" s="31">
        <f t="shared" si="8"/>
        <v>274.32207767881386</v>
      </c>
      <c r="Q22" s="32">
        <f t="shared" si="8"/>
        <v>279.37440091535535</v>
      </c>
    </row>
    <row r="23" spans="1:17" ht="12.75">
      <c r="A23" s="2" t="s">
        <v>39</v>
      </c>
      <c r="B23" s="11" t="s">
        <v>40</v>
      </c>
      <c r="C23" s="33">
        <f aca="true" t="shared" si="9" ref="C23:Q23">SQRT($D$6*C20*C21)/POWER(10,3)</f>
        <v>4.842156264636296</v>
      </c>
      <c r="D23" s="33">
        <f t="shared" si="9"/>
        <v>4.8234631779283825</v>
      </c>
      <c r="E23" s="33">
        <f t="shared" si="9"/>
        <v>4.804612035444537</v>
      </c>
      <c r="F23" s="33">
        <f t="shared" si="9"/>
        <v>4.785599633071793</v>
      </c>
      <c r="G23" s="33">
        <f t="shared" si="9"/>
        <v>4.766422660037815</v>
      </c>
      <c r="H23" s="33">
        <f t="shared" si="9"/>
        <v>4.74707769394769</v>
      </c>
      <c r="I23" s="33">
        <f t="shared" si="9"/>
        <v>4.727561195522314</v>
      </c>
      <c r="J23" s="79">
        <f t="shared" si="9"/>
        <v>4.707869503016257</v>
      </c>
      <c r="K23" s="33">
        <f t="shared" si="9"/>
        <v>4.688335415293819</v>
      </c>
      <c r="L23" s="33">
        <f t="shared" si="9"/>
        <v>4.668628963907855</v>
      </c>
      <c r="M23" s="33">
        <f t="shared" si="9"/>
        <v>4.648746522421167</v>
      </c>
      <c r="N23" s="33">
        <f t="shared" si="9"/>
        <v>4.628684339930391</v>
      </c>
      <c r="O23" s="33">
        <f t="shared" si="9"/>
        <v>4.608438535121166</v>
      </c>
      <c r="P23" s="33">
        <f t="shared" si="9"/>
        <v>4.588005089957682</v>
      </c>
      <c r="Q23" s="34">
        <f t="shared" si="9"/>
        <v>4.56737984297904</v>
      </c>
    </row>
    <row r="24" spans="1:17" ht="12.75">
      <c r="A24" s="3" t="s">
        <v>41</v>
      </c>
      <c r="B24" s="14" t="s">
        <v>42</v>
      </c>
      <c r="C24" s="35">
        <f aca="true" t="shared" si="10" ref="C24:Q24">POWER(10,6)/(2*PI()*C14*C20)</f>
        <v>12.317380048567276</v>
      </c>
      <c r="D24" s="35">
        <f t="shared" si="10"/>
        <v>12.219553449584362</v>
      </c>
      <c r="E24" s="35">
        <f t="shared" si="10"/>
        <v>12.121347655080722</v>
      </c>
      <c r="F24" s="35">
        <f t="shared" si="10"/>
        <v>12.022756159154524</v>
      </c>
      <c r="G24" s="35">
        <f t="shared" si="10"/>
        <v>11.923772263428088</v>
      </c>
      <c r="H24" s="35">
        <f t="shared" si="10"/>
        <v>11.824389068798128</v>
      </c>
      <c r="I24" s="35">
        <f t="shared" si="10"/>
        <v>11.724599466719779</v>
      </c>
      <c r="J24" s="80">
        <f t="shared" si="10"/>
        <v>11.624396129991426</v>
      </c>
      <c r="K24" s="35">
        <f t="shared" si="10"/>
        <v>11.525471894969467</v>
      </c>
      <c r="L24" s="35">
        <f t="shared" si="10"/>
        <v>11.42615499020821</v>
      </c>
      <c r="M24" s="35">
        <f t="shared" si="10"/>
        <v>11.32643862675451</v>
      </c>
      <c r="N24" s="35">
        <f t="shared" si="10"/>
        <v>11.22631581453331</v>
      </c>
      <c r="O24" s="35">
        <f t="shared" si="10"/>
        <v>11.125779353761674</v>
      </c>
      <c r="P24" s="35">
        <f t="shared" si="10"/>
        <v>11.024821825881585</v>
      </c>
      <c r="Q24" s="36">
        <f t="shared" si="10"/>
        <v>10.923435583977975</v>
      </c>
    </row>
    <row r="26" ht="12.75">
      <c r="D26" s="4" t="s">
        <v>82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2:5" ht="12.75">
      <c r="B2" s="187" t="s">
        <v>84</v>
      </c>
      <c r="C2" s="187"/>
      <c r="D2" s="188" t="s">
        <v>85</v>
      </c>
      <c r="E2" s="188"/>
    </row>
    <row r="3" spans="1:5" ht="12.75">
      <c r="A3" s="5" t="s">
        <v>83</v>
      </c>
      <c r="B3" s="5" t="s">
        <v>86</v>
      </c>
      <c r="C3" s="5" t="s">
        <v>87</v>
      </c>
      <c r="D3" s="5" t="s">
        <v>86</v>
      </c>
      <c r="E3" s="5" t="s">
        <v>87</v>
      </c>
    </row>
    <row r="4" spans="1:5" ht="12.75">
      <c r="A4" s="5">
        <v>3.5</v>
      </c>
      <c r="D4" s="185">
        <f>+'3,5 mhz '!C24</f>
        <v>387.555036196175</v>
      </c>
      <c r="E4" s="186">
        <f>+'3,5 mhz '!IT23</f>
        <v>10.44681501133794</v>
      </c>
    </row>
    <row r="5" spans="1:5" ht="12.75">
      <c r="A5" s="5">
        <v>7</v>
      </c>
      <c r="B5" s="185">
        <f>+'7 mhz(b)'!C24</f>
        <v>197.43042181326862</v>
      </c>
      <c r="C5" s="186">
        <f>+'7 mhz(b)'!EP23</f>
        <v>10.917324847253068</v>
      </c>
      <c r="D5" s="185">
        <f>+'7 mhz(a)'!C24</f>
        <v>101.36963136461469</v>
      </c>
      <c r="E5" s="186">
        <f>+'7 mhz(a)'!C23</f>
        <v>9.665269579873161</v>
      </c>
    </row>
    <row r="6" spans="1:5" ht="12.75">
      <c r="A6" s="5">
        <v>10</v>
      </c>
      <c r="B6" s="185">
        <f>+'10 mhz(b) '!C24</f>
        <v>94.87910102314504</v>
      </c>
      <c r="C6" s="186">
        <f>+'10 mhz(b) '!C23</f>
        <v>10.643304443944238</v>
      </c>
      <c r="D6" s="185">
        <f>+'10 mhz(a)'!C24</f>
        <v>47.3773762181762</v>
      </c>
      <c r="E6" s="186">
        <f>+'10 mhz(a)'!C23</f>
        <v>7.347799433521955</v>
      </c>
    </row>
    <row r="7" spans="1:5" ht="12.75">
      <c r="A7" s="5">
        <v>14</v>
      </c>
      <c r="B7" s="185">
        <f>+'14 mhz(b)'!C24</f>
        <v>49.35345958985325</v>
      </c>
      <c r="C7" s="186">
        <f>+'14 mhz(b)'!C23</f>
        <v>8.931591193790915</v>
      </c>
      <c r="D7" s="185">
        <f>+'14 mhz(a)'!C24</f>
        <v>26.844539087331846</v>
      </c>
      <c r="E7" s="186">
        <f>+'14 mhz(a)'!C23</f>
        <v>5.6851497171973255</v>
      </c>
    </row>
    <row r="8" spans="1:5" ht="12.75">
      <c r="A8" s="5">
        <v>18</v>
      </c>
      <c r="B8" s="185">
        <f>+'18 mhz'!C24</f>
        <v>29.67384620712438</v>
      </c>
      <c r="C8" s="186">
        <f>+'18 mhz'!C23</f>
        <v>7.290174945210699</v>
      </c>
      <c r="D8" s="86"/>
      <c r="E8" s="186"/>
    </row>
    <row r="9" spans="1:5" ht="12.75">
      <c r="A9" s="5">
        <v>21</v>
      </c>
      <c r="B9" s="185">
        <f>+'21 mhz '!C24</f>
        <v>21.92881415010397</v>
      </c>
      <c r="C9" s="186">
        <f>+'21 mhz '!C23</f>
        <v>6.366209308541136</v>
      </c>
      <c r="D9" s="86"/>
      <c r="E9" s="186"/>
    </row>
    <row r="10" spans="1:5" ht="12.75">
      <c r="A10" s="5">
        <v>24</v>
      </c>
      <c r="B10" s="185">
        <f>+'24 mhz'!C24</f>
        <v>15.617526191828684</v>
      </c>
      <c r="C10" s="186">
        <f>+'24 mhz'!C23</f>
        <v>5.428428459042381</v>
      </c>
      <c r="D10" s="86"/>
      <c r="E10" s="186"/>
    </row>
    <row r="11" spans="1:5" ht="12.75">
      <c r="A11" s="5">
        <v>28</v>
      </c>
      <c r="B11" s="185">
        <f>+'28 mhz '!C24</f>
        <v>12.317380048567276</v>
      </c>
      <c r="C11" s="186">
        <f>+'28 mhz '!C23</f>
        <v>4.842156264636296</v>
      </c>
      <c r="D11" s="86"/>
      <c r="E11" s="186"/>
    </row>
    <row r="12" spans="1:5" ht="12.75">
      <c r="A12" t="s">
        <v>88</v>
      </c>
      <c r="B12" s="187" t="s">
        <v>90</v>
      </c>
      <c r="C12" s="187"/>
      <c r="D12" s="188" t="s">
        <v>91</v>
      </c>
      <c r="E12" s="188"/>
    </row>
    <row r="13" spans="1:5" ht="12.75">
      <c r="A13" t="s">
        <v>89</v>
      </c>
      <c r="B13" s="187">
        <v>12</v>
      </c>
      <c r="C13" s="187"/>
      <c r="D13" s="187">
        <v>10</v>
      </c>
      <c r="E13" s="187"/>
    </row>
    <row r="15" spans="2:5" ht="12.75">
      <c r="B15" s="4" t="s">
        <v>92</v>
      </c>
      <c r="C15" s="4"/>
      <c r="D15" s="4"/>
      <c r="E15" t="s">
        <v>93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5">
      <selection activeCell="H27" sqref="H27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1" width="9.7109375" style="0" customWidth="1"/>
  </cols>
  <sheetData>
    <row r="1" spans="1:1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10"/>
    </row>
    <row r="3" spans="1:11" ht="13.5" thickBot="1">
      <c r="A3" s="2" t="s">
        <v>33</v>
      </c>
      <c r="B3" s="11" t="s">
        <v>2</v>
      </c>
      <c r="C3" s="12"/>
      <c r="D3" s="37">
        <v>1</v>
      </c>
      <c r="E3" s="12" t="s">
        <v>2</v>
      </c>
      <c r="F3" s="39" t="s">
        <v>45</v>
      </c>
      <c r="G3" s="40"/>
      <c r="H3" s="40"/>
      <c r="I3" s="40"/>
      <c r="J3" s="40"/>
      <c r="K3" s="13"/>
    </row>
    <row r="4" spans="1:11" ht="13.5" thickBot="1">
      <c r="A4" s="2" t="s">
        <v>34</v>
      </c>
      <c r="B4" s="11" t="s">
        <v>6</v>
      </c>
      <c r="C4" s="12"/>
      <c r="D4" s="37">
        <v>2.223</v>
      </c>
      <c r="E4" s="12" t="s">
        <v>6</v>
      </c>
      <c r="F4" s="39" t="s">
        <v>44</v>
      </c>
      <c r="G4" s="40"/>
      <c r="H4" s="40"/>
      <c r="I4" s="40"/>
      <c r="J4" s="40"/>
      <c r="K4" s="13"/>
    </row>
    <row r="5" spans="1:11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3"/>
    </row>
    <row r="6" spans="1:11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6"/>
    </row>
    <row r="7" spans="1:1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2" t="s">
        <v>0</v>
      </c>
      <c r="B8" s="11" t="s">
        <v>3</v>
      </c>
      <c r="C8" s="12"/>
      <c r="D8" s="18">
        <f>+PI()*POWER(D3,2)/4</f>
        <v>0.7853981633974483</v>
      </c>
      <c r="E8" s="12" t="s">
        <v>3</v>
      </c>
      <c r="F8" s="12"/>
      <c r="G8" s="12"/>
      <c r="H8" s="12"/>
      <c r="I8" s="12"/>
      <c r="J8" s="12"/>
      <c r="K8" s="13"/>
    </row>
    <row r="9" spans="1:11" ht="12.75">
      <c r="A9" s="2" t="s">
        <v>49</v>
      </c>
      <c r="B9" s="11" t="s">
        <v>2</v>
      </c>
      <c r="C9" s="12"/>
      <c r="D9" s="18">
        <f>+PI()*D3</f>
        <v>3.141592653589793</v>
      </c>
      <c r="E9" s="12" t="s">
        <v>2</v>
      </c>
      <c r="F9" s="12"/>
      <c r="G9" s="12"/>
      <c r="H9" s="12"/>
      <c r="I9" s="12"/>
      <c r="J9" s="12"/>
      <c r="K9" s="13"/>
    </row>
    <row r="10" spans="1:11" ht="12.75">
      <c r="A10" s="3" t="s">
        <v>36</v>
      </c>
      <c r="B10" s="14" t="s">
        <v>32</v>
      </c>
      <c r="C10" s="15"/>
      <c r="D10" s="19">
        <f>0.623*D3*(LOG(D3/D4)+4.68)*POWER(D5,2)</f>
        <v>2.6994967147385283</v>
      </c>
      <c r="E10" s="15" t="s">
        <v>5</v>
      </c>
      <c r="F10" s="15"/>
      <c r="G10" s="15"/>
      <c r="H10" s="15"/>
      <c r="I10" s="15"/>
      <c r="J10" s="15"/>
      <c r="K10" s="16"/>
    </row>
    <row r="11" spans="1:2" ht="12.75">
      <c r="A11" s="4" t="s">
        <v>10</v>
      </c>
      <c r="B11" s="5"/>
    </row>
    <row r="12" spans="1:11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10"/>
    </row>
    <row r="13" spans="1:11" ht="13.5" thickBot="1">
      <c r="A13" s="2" t="s">
        <v>11</v>
      </c>
      <c r="B13" s="11"/>
      <c r="C13" s="20" t="s">
        <v>13</v>
      </c>
      <c r="D13" s="20" t="s">
        <v>14</v>
      </c>
      <c r="E13" s="20" t="s">
        <v>15</v>
      </c>
      <c r="F13" s="20" t="s">
        <v>16</v>
      </c>
      <c r="G13" s="20" t="s">
        <v>17</v>
      </c>
      <c r="H13" s="20" t="s">
        <v>18</v>
      </c>
      <c r="I13" s="20" t="s">
        <v>19</v>
      </c>
      <c r="J13" s="20" t="s">
        <v>20</v>
      </c>
      <c r="K13" s="1" t="s">
        <v>21</v>
      </c>
    </row>
    <row r="14" spans="1:11" ht="13.5" thickBot="1">
      <c r="A14" s="3" t="s">
        <v>22</v>
      </c>
      <c r="B14" s="14" t="s">
        <v>23</v>
      </c>
      <c r="C14" s="41">
        <v>1.83</v>
      </c>
      <c r="D14" s="65">
        <v>3.65</v>
      </c>
      <c r="E14" s="65">
        <v>7.1</v>
      </c>
      <c r="F14" s="65">
        <v>10.125</v>
      </c>
      <c r="G14" s="65">
        <v>14.175</v>
      </c>
      <c r="H14" s="65">
        <v>18.118</v>
      </c>
      <c r="I14" s="65">
        <v>21.225</v>
      </c>
      <c r="J14" s="65">
        <v>24.94</v>
      </c>
      <c r="K14" s="42">
        <v>28.85</v>
      </c>
    </row>
    <row r="15" spans="1:11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10"/>
    </row>
    <row r="16" spans="1:11" ht="12.75">
      <c r="A16" s="2" t="s">
        <v>47</v>
      </c>
      <c r="B16" s="20"/>
      <c r="C16" s="18">
        <f aca="true" t="shared" si="0" ref="C16:K16">+$D$9*C14/300</f>
        <v>0.019163715186897738</v>
      </c>
      <c r="D16" s="18">
        <f t="shared" si="0"/>
        <v>0.03822271061867581</v>
      </c>
      <c r="E16" s="18">
        <f t="shared" si="0"/>
        <v>0.07435102613495843</v>
      </c>
      <c r="F16" s="18">
        <f t="shared" si="0"/>
        <v>0.10602875205865551</v>
      </c>
      <c r="G16" s="18">
        <f t="shared" si="0"/>
        <v>0.14844025288211773</v>
      </c>
      <c r="H16" s="18">
        <f t="shared" si="0"/>
        <v>0.18973125232579954</v>
      </c>
      <c r="I16" s="18">
        <f t="shared" si="0"/>
        <v>0.2222676802414779</v>
      </c>
      <c r="J16" s="18">
        <f t="shared" si="0"/>
        <v>0.2611710692684315</v>
      </c>
      <c r="K16" s="21">
        <f t="shared" si="0"/>
        <v>0.30211649352021847</v>
      </c>
    </row>
    <row r="17" spans="1:11" ht="12.75">
      <c r="A17" s="2" t="s">
        <v>29</v>
      </c>
      <c r="B17" s="11" t="s">
        <v>24</v>
      </c>
      <c r="C17" s="22">
        <f aca="true" t="shared" si="1" ref="C17:K17">2.376*POWER(10,-6)*POWER($D$5,2)*POWER($D$3,4)*POWER(C14,4)</f>
        <v>2.6647151754960002E-05</v>
      </c>
      <c r="D17" s="23">
        <f t="shared" si="1"/>
        <v>0.00042171387884999993</v>
      </c>
      <c r="E17" s="18">
        <f t="shared" si="1"/>
        <v>0.006037815405599999</v>
      </c>
      <c r="F17" s="18">
        <f t="shared" si="1"/>
        <v>0.024970461205078124</v>
      </c>
      <c r="G17" s="18">
        <f t="shared" si="1"/>
        <v>0.09592652376542814</v>
      </c>
      <c r="H17" s="18">
        <f t="shared" si="1"/>
        <v>0.2560279964176798</v>
      </c>
      <c r="I17" s="18">
        <f t="shared" si="1"/>
        <v>0.4822111319859282</v>
      </c>
      <c r="J17" s="18">
        <f t="shared" si="1"/>
        <v>0.9192470247091932</v>
      </c>
      <c r="K17" s="21">
        <f t="shared" si="1"/>
        <v>1.6459995277588502</v>
      </c>
    </row>
    <row r="18" spans="1:11" ht="12.75">
      <c r="A18" s="2" t="s">
        <v>30</v>
      </c>
      <c r="B18" s="11" t="s">
        <v>24</v>
      </c>
      <c r="C18" s="24">
        <f aca="true" t="shared" si="2" ref="C18:K18">0.028*($D$5*$D$3/$D$4)*SQRT(C14)</f>
        <v>0.01703900041552511</v>
      </c>
      <c r="D18" s="24">
        <f t="shared" si="2"/>
        <v>0.02406384385457483</v>
      </c>
      <c r="E18" s="24">
        <f t="shared" si="2"/>
        <v>0.03356199304051088</v>
      </c>
      <c r="F18" s="24">
        <f t="shared" si="2"/>
        <v>0.04007892686887314</v>
      </c>
      <c r="G18" s="24">
        <f t="shared" si="2"/>
        <v>0.04742202579545368</v>
      </c>
      <c r="H18" s="24">
        <f t="shared" si="2"/>
        <v>0.053613442782691534</v>
      </c>
      <c r="I18" s="24">
        <f t="shared" si="2"/>
        <v>0.058028643453729996</v>
      </c>
      <c r="J18" s="24">
        <f t="shared" si="2"/>
        <v>0.0629023387669178</v>
      </c>
      <c r="K18" s="6">
        <f t="shared" si="2"/>
        <v>0.06765368817919605</v>
      </c>
    </row>
    <row r="19" spans="1:11" ht="12.75">
      <c r="A19" s="2" t="s">
        <v>27</v>
      </c>
      <c r="B19" s="11" t="s">
        <v>28</v>
      </c>
      <c r="C19" s="25">
        <f aca="true" t="shared" si="3" ref="C19:K19">+C17/(C17+C18)</f>
        <v>0.0015614497867664002</v>
      </c>
      <c r="D19" s="25">
        <f t="shared" si="3"/>
        <v>0.01722296397906123</v>
      </c>
      <c r="E19" s="25">
        <f t="shared" si="3"/>
        <v>0.1524708235348289</v>
      </c>
      <c r="F19" s="25">
        <f t="shared" si="3"/>
        <v>0.3838692714017618</v>
      </c>
      <c r="G19" s="25">
        <f t="shared" si="3"/>
        <v>0.6691837766010112</v>
      </c>
      <c r="H19" s="25">
        <f t="shared" si="3"/>
        <v>0.8268531404545053</v>
      </c>
      <c r="I19" s="25">
        <f t="shared" si="3"/>
        <v>0.8925872434947888</v>
      </c>
      <c r="J19" s="25">
        <f t="shared" si="3"/>
        <v>0.9359544066247845</v>
      </c>
      <c r="K19" s="26">
        <f t="shared" si="3"/>
        <v>0.9605207824138662</v>
      </c>
    </row>
    <row r="20" spans="1:11" ht="12.75">
      <c r="A20" s="2" t="s">
        <v>31</v>
      </c>
      <c r="B20" s="11" t="s">
        <v>24</v>
      </c>
      <c r="C20" s="27">
        <f aca="true" t="shared" si="4" ref="C20:K20">2*PI()*C14*$D$10</f>
        <v>31.039431713529172</v>
      </c>
      <c r="D20" s="27">
        <f t="shared" si="4"/>
        <v>61.90924904611009</v>
      </c>
      <c r="E20" s="27">
        <f t="shared" si="4"/>
        <v>120.42621047325524</v>
      </c>
      <c r="F20" s="27">
        <f t="shared" si="4"/>
        <v>171.7345607100999</v>
      </c>
      <c r="G20" s="27">
        <f t="shared" si="4"/>
        <v>240.4283849941399</v>
      </c>
      <c r="H20" s="27">
        <f t="shared" si="4"/>
        <v>307.3073354020336</v>
      </c>
      <c r="I20" s="27">
        <f t="shared" si="4"/>
        <v>360.0065235626539</v>
      </c>
      <c r="J20" s="27">
        <f t="shared" si="4"/>
        <v>423.01826608492763</v>
      </c>
      <c r="K20" s="28">
        <f t="shared" si="4"/>
        <v>489.33748903569216</v>
      </c>
    </row>
    <row r="21" spans="1:11" ht="12.75">
      <c r="A21" s="2" t="s">
        <v>37</v>
      </c>
      <c r="B21" s="11" t="s">
        <v>38</v>
      </c>
      <c r="C21" s="29">
        <f aca="true" t="shared" si="5" ref="C21:K21">+C20/(2*(C17+C18))</f>
        <v>909.4126546079918</v>
      </c>
      <c r="D21" s="29">
        <f t="shared" si="5"/>
        <v>1264.1992826979554</v>
      </c>
      <c r="E21" s="29">
        <f t="shared" si="5"/>
        <v>1520.540315708047</v>
      </c>
      <c r="F21" s="29">
        <f t="shared" si="5"/>
        <v>1320.0321001856607</v>
      </c>
      <c r="G21" s="29">
        <f t="shared" si="5"/>
        <v>838.6146414827417</v>
      </c>
      <c r="H21" s="29">
        <f t="shared" si="5"/>
        <v>496.2309569992223</v>
      </c>
      <c r="I21" s="29">
        <f t="shared" si="5"/>
        <v>333.1914271488741</v>
      </c>
      <c r="J21" s="29">
        <f t="shared" si="5"/>
        <v>215.35332700707738</v>
      </c>
      <c r="K21" s="30">
        <f t="shared" si="5"/>
        <v>142.77611260100574</v>
      </c>
    </row>
    <row r="22" spans="1:11" ht="12.75">
      <c r="A22" s="2" t="s">
        <v>46</v>
      </c>
      <c r="B22" s="11" t="s">
        <v>43</v>
      </c>
      <c r="C22" s="31">
        <f aca="true" t="shared" si="6" ref="C22:K22">+C14/C21*POWER(10,3)</f>
        <v>2.012287810959518</v>
      </c>
      <c r="D22" s="31">
        <f t="shared" si="6"/>
        <v>2.88720303037228</v>
      </c>
      <c r="E22" s="31">
        <f t="shared" si="6"/>
        <v>4.669392798502583</v>
      </c>
      <c r="F22" s="31">
        <f t="shared" si="6"/>
        <v>7.670268017403465</v>
      </c>
      <c r="G22" s="31">
        <f t="shared" si="6"/>
        <v>16.90287683856485</v>
      </c>
      <c r="H22" s="31">
        <f t="shared" si="6"/>
        <v>36.51122475220423</v>
      </c>
      <c r="I22" s="31">
        <f t="shared" si="6"/>
        <v>63.70211917402187</v>
      </c>
      <c r="J22" s="31">
        <f t="shared" si="6"/>
        <v>115.80968052181693</v>
      </c>
      <c r="K22" s="32">
        <f t="shared" si="6"/>
        <v>202.06461343167834</v>
      </c>
    </row>
    <row r="23" spans="1:11" ht="12.75">
      <c r="A23" s="2" t="s">
        <v>39</v>
      </c>
      <c r="B23" s="11" t="s">
        <v>40</v>
      </c>
      <c r="C23" s="33">
        <f aca="true" t="shared" si="7" ref="C23:K23">SQRT($D$6*C20*C21)/POWER(10,3)</f>
        <v>3.3602173734521434</v>
      </c>
      <c r="D23" s="33">
        <f t="shared" si="7"/>
        <v>5.595198950402441</v>
      </c>
      <c r="E23" s="33">
        <f t="shared" si="7"/>
        <v>8.558338812936242</v>
      </c>
      <c r="F23" s="33">
        <f t="shared" si="7"/>
        <v>9.522502462034128</v>
      </c>
      <c r="G23" s="33">
        <f t="shared" si="7"/>
        <v>8.980573787551334</v>
      </c>
      <c r="H23" s="33">
        <f t="shared" si="7"/>
        <v>7.810132217560266</v>
      </c>
      <c r="I23" s="33">
        <f t="shared" si="7"/>
        <v>6.926791100321863</v>
      </c>
      <c r="J23" s="33">
        <f t="shared" si="7"/>
        <v>6.036501999872254</v>
      </c>
      <c r="K23" s="34">
        <f t="shared" si="7"/>
        <v>5.286424289988589</v>
      </c>
    </row>
    <row r="24" spans="1:11" ht="12.75">
      <c r="A24" s="3" t="s">
        <v>41</v>
      </c>
      <c r="B24" s="14" t="s">
        <v>42</v>
      </c>
      <c r="C24" s="35">
        <f aca="true" t="shared" si="8" ref="C24:K24">POWER(10,6)/(2*PI()*C14*C20)</f>
        <v>2801.9170924433733</v>
      </c>
      <c r="D24" s="35">
        <f t="shared" si="8"/>
        <v>704.3227735697967</v>
      </c>
      <c r="E24" s="35">
        <f t="shared" si="8"/>
        <v>186.140451316874</v>
      </c>
      <c r="F24" s="35">
        <f t="shared" si="8"/>
        <v>91.53082908955211</v>
      </c>
      <c r="G24" s="35">
        <f t="shared" si="8"/>
        <v>46.69940259671026</v>
      </c>
      <c r="H24" s="35">
        <f t="shared" si="8"/>
        <v>28.584917911111788</v>
      </c>
      <c r="I24" s="35">
        <f t="shared" si="8"/>
        <v>20.828695078688543</v>
      </c>
      <c r="J24" s="35">
        <f t="shared" si="8"/>
        <v>15.085668557036671</v>
      </c>
      <c r="K24" s="36">
        <f t="shared" si="8"/>
        <v>11.273683158731878</v>
      </c>
    </row>
    <row r="26" ht="12.75">
      <c r="D26" s="4" t="s"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tabSelected="1" zoomScalePageLayoutView="0" workbookViewId="0" topLeftCell="A7">
      <pane xSplit="3810" ySplit="540" topLeftCell="A11" activePane="bottomRight" state="split"/>
      <selection pane="topLeft" activeCell="A2" sqref="A1:IV16384"/>
      <selection pane="topRight" activeCell="B2" sqref="B2"/>
      <selection pane="bottomLeft" activeCell="A3" sqref="A3"/>
      <selection pane="bottomRight" activeCell="Y24" sqref="Y24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29" width="7.7109375" style="0" customWidth="1"/>
  </cols>
  <sheetData>
    <row r="1" spans="1:29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18"/>
      <c r="AC1" s="12"/>
    </row>
    <row r="2" spans="1:29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</row>
    <row r="3" spans="1:29" ht="13.5" thickBot="1">
      <c r="A3" s="2" t="s">
        <v>33</v>
      </c>
      <c r="B3" s="11"/>
      <c r="C3" s="12"/>
      <c r="D3" s="12"/>
      <c r="E3" s="12"/>
      <c r="F3" s="37">
        <v>1</v>
      </c>
      <c r="G3" s="12" t="s">
        <v>2</v>
      </c>
      <c r="H3" s="12"/>
      <c r="I3" s="12"/>
      <c r="J3" s="12"/>
      <c r="K3" s="12"/>
      <c r="L3" s="39" t="s">
        <v>45</v>
      </c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12"/>
      <c r="AB3" s="12"/>
      <c r="AC3" s="13"/>
    </row>
    <row r="4" spans="1:29" ht="13.5" thickBot="1">
      <c r="A4" s="2" t="s">
        <v>34</v>
      </c>
      <c r="B4" s="11" t="s">
        <v>6</v>
      </c>
      <c r="C4" s="12"/>
      <c r="D4" s="12"/>
      <c r="E4" s="12"/>
      <c r="F4" s="37">
        <v>2.223</v>
      </c>
      <c r="G4" s="12" t="s">
        <v>6</v>
      </c>
      <c r="H4" s="12"/>
      <c r="I4" s="12"/>
      <c r="J4" s="12"/>
      <c r="K4" s="12"/>
      <c r="L4" s="39" t="s">
        <v>44</v>
      </c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12"/>
      <c r="AB4" s="12"/>
      <c r="AC4" s="13"/>
    </row>
    <row r="5" spans="1:29" ht="13.5" thickBot="1">
      <c r="A5" s="2" t="s">
        <v>35</v>
      </c>
      <c r="B5" s="11" t="s">
        <v>25</v>
      </c>
      <c r="C5" s="12"/>
      <c r="D5" s="12"/>
      <c r="E5" s="12"/>
      <c r="F5" s="37">
        <v>1</v>
      </c>
      <c r="G5" s="12" t="s">
        <v>12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 ht="13.5" thickBot="1">
      <c r="A6" s="3" t="s">
        <v>48</v>
      </c>
      <c r="B6" s="14" t="s">
        <v>26</v>
      </c>
      <c r="C6" s="15"/>
      <c r="D6" s="12"/>
      <c r="E6" s="12"/>
      <c r="F6" s="37">
        <v>400</v>
      </c>
      <c r="G6" s="15" t="s">
        <v>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3"/>
    </row>
    <row r="7" spans="1:29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2"/>
      <c r="AC7" s="10"/>
    </row>
    <row r="8" spans="1:29" ht="12.75">
      <c r="A8" s="2" t="s">
        <v>0</v>
      </c>
      <c r="B8" s="11" t="s">
        <v>3</v>
      </c>
      <c r="C8" s="12"/>
      <c r="D8" s="12"/>
      <c r="E8" s="12"/>
      <c r="F8" s="18">
        <f>+PI()*POWER(F3,2)/4</f>
        <v>0.7853981633974483</v>
      </c>
      <c r="G8" s="12" t="s">
        <v>3</v>
      </c>
      <c r="H8" s="12"/>
      <c r="I8" s="12"/>
      <c r="J8" s="12"/>
      <c r="K8" s="12"/>
      <c r="L8" s="85"/>
      <c r="M8" s="85"/>
      <c r="N8" s="85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</row>
    <row r="9" spans="1:29" ht="12.75">
      <c r="A9" s="2" t="s">
        <v>49</v>
      </c>
      <c r="B9" s="11" t="s">
        <v>2</v>
      </c>
      <c r="C9" s="12"/>
      <c r="D9" s="12"/>
      <c r="E9" s="12"/>
      <c r="F9" s="31">
        <f>+PI()*F3</f>
        <v>3.141592653589793</v>
      </c>
      <c r="G9" s="12" t="s">
        <v>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</row>
    <row r="10" spans="1:29" ht="12.75">
      <c r="A10" s="3" t="s">
        <v>36</v>
      </c>
      <c r="B10" s="14" t="s">
        <v>32</v>
      </c>
      <c r="C10" s="15"/>
      <c r="D10" s="15"/>
      <c r="E10" s="15"/>
      <c r="F10" s="19">
        <f>0.623*F3*(LOG(F3/F4)+4.68)*POWER(F5,2)</f>
        <v>2.6994967147385283</v>
      </c>
      <c r="G10" s="15" t="s">
        <v>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2"/>
      <c r="AC10" s="13"/>
    </row>
    <row r="11" spans="1:29" ht="12.75">
      <c r="A11" s="4" t="s">
        <v>10</v>
      </c>
      <c r="B11" s="5"/>
      <c r="D11" s="86"/>
      <c r="E11" s="86"/>
      <c r="AB11" s="116"/>
      <c r="AC11" s="108"/>
    </row>
    <row r="12" spans="1:29" ht="13.5" thickBot="1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2"/>
      <c r="AC12" s="13"/>
    </row>
    <row r="13" spans="1:29" ht="13.5" thickTop="1">
      <c r="A13" s="2" t="s">
        <v>11</v>
      </c>
      <c r="B13" s="11"/>
      <c r="C13" s="88" t="s">
        <v>13</v>
      </c>
      <c r="D13" s="89"/>
      <c r="E13" s="109"/>
      <c r="F13" s="88" t="s">
        <v>14</v>
      </c>
      <c r="G13" s="109"/>
      <c r="H13" s="109"/>
      <c r="I13" s="101" t="s">
        <v>15</v>
      </c>
      <c r="J13" s="102"/>
      <c r="K13" s="136"/>
      <c r="L13" s="103" t="s">
        <v>16</v>
      </c>
      <c r="M13" s="111"/>
      <c r="N13" s="103"/>
      <c r="O13" s="110" t="s">
        <v>17</v>
      </c>
      <c r="P13" s="111"/>
      <c r="Q13" s="103"/>
      <c r="R13" s="110" t="s">
        <v>18</v>
      </c>
      <c r="S13" s="111"/>
      <c r="T13" s="103"/>
      <c r="U13" s="110" t="s">
        <v>19</v>
      </c>
      <c r="V13" s="111"/>
      <c r="W13" s="103"/>
      <c r="X13" s="110" t="s">
        <v>20</v>
      </c>
      <c r="Y13" s="111"/>
      <c r="Z13" s="103"/>
      <c r="AA13" s="110" t="s">
        <v>21</v>
      </c>
      <c r="AB13" s="117"/>
      <c r="AC13" s="112"/>
    </row>
    <row r="14" spans="1:29" ht="12.75">
      <c r="A14" s="3" t="s">
        <v>22</v>
      </c>
      <c r="B14" s="14" t="s">
        <v>23</v>
      </c>
      <c r="C14" s="105">
        <v>1.83</v>
      </c>
      <c r="D14" s="105" t="s">
        <v>52</v>
      </c>
      <c r="E14" s="105" t="s">
        <v>53</v>
      </c>
      <c r="F14" s="105">
        <v>3.65</v>
      </c>
      <c r="G14" s="107" t="s">
        <v>52</v>
      </c>
      <c r="H14" s="107" t="s">
        <v>53</v>
      </c>
      <c r="I14" s="105">
        <v>7.1</v>
      </c>
      <c r="J14" s="105" t="s">
        <v>52</v>
      </c>
      <c r="K14" s="113" t="s">
        <v>53</v>
      </c>
      <c r="L14" s="106">
        <v>10.125</v>
      </c>
      <c r="M14" s="105" t="s">
        <v>52</v>
      </c>
      <c r="N14" s="105" t="s">
        <v>53</v>
      </c>
      <c r="O14" s="105">
        <v>14.175</v>
      </c>
      <c r="P14" s="105" t="s">
        <v>52</v>
      </c>
      <c r="Q14" s="105" t="s">
        <v>53</v>
      </c>
      <c r="R14" s="105">
        <v>18.118</v>
      </c>
      <c r="S14" s="105" t="s">
        <v>52</v>
      </c>
      <c r="T14" s="105" t="s">
        <v>53</v>
      </c>
      <c r="U14" s="105">
        <v>21.225</v>
      </c>
      <c r="V14" s="105" t="s">
        <v>52</v>
      </c>
      <c r="W14" s="105" t="s">
        <v>53</v>
      </c>
      <c r="X14" s="105">
        <v>24.94</v>
      </c>
      <c r="Y14" s="105" t="s">
        <v>52</v>
      </c>
      <c r="Z14" s="105" t="s">
        <v>53</v>
      </c>
      <c r="AA14" s="107">
        <v>28.85</v>
      </c>
      <c r="AB14" s="107" t="s">
        <v>52</v>
      </c>
      <c r="AC14" s="105" t="s">
        <v>53</v>
      </c>
    </row>
    <row r="15" spans="1:29" ht="12.75">
      <c r="A15" s="38" t="s">
        <v>7</v>
      </c>
      <c r="B15" s="17"/>
      <c r="C15" s="2"/>
      <c r="D15" s="12"/>
      <c r="E15" s="10"/>
      <c r="F15" s="2"/>
      <c r="G15" s="12"/>
      <c r="H15" s="12"/>
      <c r="I15" s="2"/>
      <c r="J15" s="12"/>
      <c r="K15" s="47"/>
      <c r="L15" s="12"/>
      <c r="M15" s="12"/>
      <c r="N15" s="10"/>
      <c r="O15" s="2"/>
      <c r="P15" s="12"/>
      <c r="Q15" s="10"/>
      <c r="R15" s="2"/>
      <c r="S15" s="12"/>
      <c r="T15" s="10"/>
      <c r="U15" s="2"/>
      <c r="V15" s="12"/>
      <c r="W15" s="10"/>
      <c r="X15" s="2"/>
      <c r="Y15" s="12"/>
      <c r="Z15" s="10"/>
      <c r="AA15" s="2"/>
      <c r="AB15" s="12"/>
      <c r="AC15" s="104"/>
    </row>
    <row r="16" spans="1:29" ht="12.75">
      <c r="A16" s="2" t="s">
        <v>47</v>
      </c>
      <c r="B16" s="20"/>
      <c r="C16" s="90">
        <f>+$F$9*C14/300</f>
        <v>0.019163715186897738</v>
      </c>
      <c r="D16" s="18">
        <v>0.02</v>
      </c>
      <c r="E16" s="21">
        <v>0.019</v>
      </c>
      <c r="F16" s="90">
        <f>+$F$9*F14/300</f>
        <v>0.03822271061867581</v>
      </c>
      <c r="G16" s="18">
        <v>0.04</v>
      </c>
      <c r="H16" s="18">
        <v>0.038</v>
      </c>
      <c r="I16" s="90">
        <f>+$F$9*I14/300</f>
        <v>0.07435102613495843</v>
      </c>
      <c r="J16" s="18">
        <v>0.078</v>
      </c>
      <c r="K16" s="49">
        <v>0.074</v>
      </c>
      <c r="L16" s="18">
        <f>+$F$9*L14/300</f>
        <v>0.10602875205865551</v>
      </c>
      <c r="M16" s="18">
        <v>0.111</v>
      </c>
      <c r="N16" s="21">
        <v>0.106</v>
      </c>
      <c r="O16" s="90">
        <f>+$F$9*O14/300</f>
        <v>0.14844025288211773</v>
      </c>
      <c r="P16" s="18">
        <v>0.156</v>
      </c>
      <c r="Q16" s="21">
        <v>0.149</v>
      </c>
      <c r="R16" s="90">
        <f>+$F$9*R14/300</f>
        <v>0.18973125232579954</v>
      </c>
      <c r="S16" s="18">
        <v>0.199</v>
      </c>
      <c r="T16" s="21">
        <v>0.19</v>
      </c>
      <c r="U16" s="90">
        <f>+$F$9*U14/300</f>
        <v>0.2222676802414779</v>
      </c>
      <c r="V16" s="18">
        <v>0.234</v>
      </c>
      <c r="W16" s="21">
        <v>0.222</v>
      </c>
      <c r="X16" s="90">
        <f>+$F$9*X14/300</f>
        <v>0.2611710692684315</v>
      </c>
      <c r="Y16" s="18">
        <v>0.274</v>
      </c>
      <c r="Z16" s="21">
        <v>0.261</v>
      </c>
      <c r="AA16" s="90">
        <f>+$F$9*AA14/300</f>
        <v>0.30211649352021847</v>
      </c>
      <c r="AB16" s="18">
        <v>0.318</v>
      </c>
      <c r="AC16" s="49">
        <v>0.302</v>
      </c>
    </row>
    <row r="17" spans="1:29" ht="12.75">
      <c r="A17" s="2" t="s">
        <v>29</v>
      </c>
      <c r="B17" s="11" t="s">
        <v>24</v>
      </c>
      <c r="C17" s="91">
        <f>2.376*POWER(10,-6)*POWER($F$5,2)*POWER($F$3,4)*POWER(C14,4)</f>
        <v>2.6647151754960002E-05</v>
      </c>
      <c r="D17" s="22">
        <v>3E-05</v>
      </c>
      <c r="E17" s="92">
        <v>3E-05</v>
      </c>
      <c r="F17" s="100">
        <f>2.376*POWER(10,-6)*POWER($F$5,2)*POWER($F$3,4)*POWER(F14,4)</f>
        <v>0.00042171387884999993</v>
      </c>
      <c r="G17" s="23">
        <v>0.0004</v>
      </c>
      <c r="H17" s="23">
        <v>0.0004</v>
      </c>
      <c r="I17" s="90">
        <f>2.376*POWER(10,-6)*POWER($F$5,2)*POWER($F$3,4)*POWER(I14,4)</f>
        <v>0.006037815405599999</v>
      </c>
      <c r="J17" s="18">
        <v>0.006</v>
      </c>
      <c r="K17" s="49">
        <v>0.006</v>
      </c>
      <c r="L17" s="18">
        <f>2.376*POWER(10,-6)*POWER($F$5,2)*POWER($F$3,4)*POWER(L14,4)</f>
        <v>0.024970461205078124</v>
      </c>
      <c r="M17" s="18">
        <v>0.025</v>
      </c>
      <c r="N17" s="21">
        <v>0.025</v>
      </c>
      <c r="O17" s="90">
        <f>2.376*POWER(10,-6)*POWER($F$5,2)*POWER($F$3,4)*POWER(O14,4)</f>
        <v>0.09592652376542814</v>
      </c>
      <c r="P17" s="18">
        <v>0.097</v>
      </c>
      <c r="Q17" s="21">
        <v>0.096</v>
      </c>
      <c r="R17" s="90">
        <f>2.376*POWER(10,-6)*POWER($F$5,2)*POWER($F$3,4)*POWER(R14,4)</f>
        <v>0.2560279964176798</v>
      </c>
      <c r="S17" s="18">
        <v>0.26</v>
      </c>
      <c r="T17" s="21">
        <v>0.256</v>
      </c>
      <c r="U17" s="90">
        <f>2.376*POWER(10,-6)*POWER($F$5,2)*POWER($F$3,4)*POWER(U14,4)</f>
        <v>0.4822111319859282</v>
      </c>
      <c r="V17" s="18">
        <v>0.489</v>
      </c>
      <c r="W17" s="21">
        <v>0.482</v>
      </c>
      <c r="X17" s="90">
        <f>2.376*POWER(10,-6)*POWER($F$5,2)*POWER($F$3,4)*POWER(X14,4)</f>
        <v>0.9192470247091932</v>
      </c>
      <c r="Y17" s="18">
        <v>0.933</v>
      </c>
      <c r="Z17" s="21">
        <v>0.918</v>
      </c>
      <c r="AA17" s="90">
        <f>2.376*POWER(10,-6)*POWER($F$5,2)*POWER($F$3,4)*POWER(AA14,4)</f>
        <v>1.6459995277588502</v>
      </c>
      <c r="AB17" s="18">
        <v>1.67</v>
      </c>
      <c r="AC17" s="49">
        <v>1.644</v>
      </c>
    </row>
    <row r="18" spans="1:29" ht="12.75">
      <c r="A18" s="2" t="s">
        <v>30</v>
      </c>
      <c r="B18" s="11" t="s">
        <v>24</v>
      </c>
      <c r="C18" s="93">
        <f>0.028*($F$5*$F$3/$F$4)*SQRT(C14)</f>
        <v>0.01703900041552511</v>
      </c>
      <c r="D18" s="24">
        <v>0.016</v>
      </c>
      <c r="E18" s="6">
        <v>0.016</v>
      </c>
      <c r="F18" s="93">
        <f>0.028*($F$5*$F$3/$F$4)*SQRT(F14)</f>
        <v>0.02406384385457483</v>
      </c>
      <c r="G18" s="24">
        <v>0.022</v>
      </c>
      <c r="H18" s="24">
        <v>0.023</v>
      </c>
      <c r="I18" s="93">
        <f>0.028*($F$5*$F$3/$F$4)*SQRT(I14)</f>
        <v>0.03356199304051088</v>
      </c>
      <c r="J18" s="24">
        <v>0.031</v>
      </c>
      <c r="K18" s="51">
        <v>0.032</v>
      </c>
      <c r="L18" s="24">
        <f>0.028*($F$5*$F$3/$F$4)*SQRT(L14)</f>
        <v>0.04007892686887314</v>
      </c>
      <c r="M18" s="24">
        <v>0.037</v>
      </c>
      <c r="N18" s="6">
        <v>0.038</v>
      </c>
      <c r="O18" s="93">
        <f>0.028*($F$5*$F$3/$F$4)*SQRT(O14)</f>
        <v>0.04742202579545368</v>
      </c>
      <c r="P18" s="24">
        <v>0.044</v>
      </c>
      <c r="Q18" s="6">
        <v>0.045</v>
      </c>
      <c r="R18" s="93">
        <f>0.028*($F$5*$F$3/$F$4)*SQRT(R14)</f>
        <v>0.053613442782691534</v>
      </c>
      <c r="S18" s="24">
        <v>0.05</v>
      </c>
      <c r="T18" s="6">
        <v>0.05</v>
      </c>
      <c r="U18" s="93">
        <f>0.028*($F$5*$F$3/$F$4)*SQRT(U14)</f>
        <v>0.058028643453729996</v>
      </c>
      <c r="V18" s="24">
        <v>0.054</v>
      </c>
      <c r="W18" s="6">
        <v>0.054</v>
      </c>
      <c r="X18" s="93">
        <f>0.028*($F$5*$F$3/$F$4)*SQRT(X14)</f>
        <v>0.0629023387669178</v>
      </c>
      <c r="Y18" s="24">
        <v>0.059</v>
      </c>
      <c r="Z18" s="6">
        <v>0.059</v>
      </c>
      <c r="AA18" s="93">
        <f>0.028*($F$5*$F$3/$F$4)*SQRT(AA14)</f>
        <v>0.06765368817919605</v>
      </c>
      <c r="AB18" s="24">
        <v>0.063</v>
      </c>
      <c r="AC18" s="51">
        <v>0.064</v>
      </c>
    </row>
    <row r="19" spans="1:29" ht="12.75">
      <c r="A19" s="2" t="s">
        <v>27</v>
      </c>
      <c r="B19" s="11" t="s">
        <v>28</v>
      </c>
      <c r="C19" s="94">
        <f>+C17/(C17+C18)</f>
        <v>0.0015614497867664002</v>
      </c>
      <c r="D19" s="25">
        <v>0.002</v>
      </c>
      <c r="E19" s="26">
        <v>0.001</v>
      </c>
      <c r="F19" s="94">
        <f>+F17/(F17+F18)</f>
        <v>0.01722296397906123</v>
      </c>
      <c r="G19" s="25">
        <v>0.019</v>
      </c>
      <c r="H19" s="25">
        <v>0.0128</v>
      </c>
      <c r="I19" s="94">
        <f>+I17/(I17+I18)</f>
        <v>0.1524708235348289</v>
      </c>
      <c r="J19" s="25">
        <v>0.164</v>
      </c>
      <c r="K19" s="53">
        <v>0.1269</v>
      </c>
      <c r="L19" s="25">
        <f>+L17/(L17+L18)</f>
        <v>0.3838692714017618</v>
      </c>
      <c r="M19" s="25">
        <v>0.404</v>
      </c>
      <c r="N19" s="26">
        <v>0.3437</v>
      </c>
      <c r="O19" s="94">
        <f>+O17/(O17+O18)</f>
        <v>0.6691837766010112</v>
      </c>
      <c r="P19" s="25">
        <v>0.688</v>
      </c>
      <c r="Q19" s="26">
        <v>0.6374</v>
      </c>
      <c r="R19" s="94">
        <f>+R17/(R17+R18)</f>
        <v>0.8268531404545053</v>
      </c>
      <c r="S19" s="25">
        <v>0.839</v>
      </c>
      <c r="T19" s="26">
        <v>0.8091</v>
      </c>
      <c r="U19" s="94">
        <f>+U17/(U17+U18)</f>
        <v>0.8925872434947888</v>
      </c>
      <c r="V19" s="25">
        <v>0.901</v>
      </c>
      <c r="W19" s="26">
        <v>0.882</v>
      </c>
      <c r="X19" s="94">
        <f>+X17/(X17+X18)</f>
        <v>0.9359544066247845</v>
      </c>
      <c r="Y19" s="25">
        <v>0.941</v>
      </c>
      <c r="Z19" s="26">
        <v>0.9301</v>
      </c>
      <c r="AA19" s="94">
        <f>+AA17/(AA17+AA18)</f>
        <v>0.9605207824138662</v>
      </c>
      <c r="AB19" s="25">
        <v>0.964</v>
      </c>
      <c r="AC19" s="53">
        <v>0.9572</v>
      </c>
    </row>
    <row r="20" spans="1:29" ht="12.75">
      <c r="A20" s="2" t="s">
        <v>31</v>
      </c>
      <c r="B20" s="11" t="s">
        <v>24</v>
      </c>
      <c r="C20" s="95">
        <f>2*PI()*C14*$F$10</f>
        <v>31.039431713529172</v>
      </c>
      <c r="D20" s="27">
        <v>30.9</v>
      </c>
      <c r="E20" s="28">
        <v>28.05</v>
      </c>
      <c r="F20" s="95">
        <f>2*PI()*F14*$F$10</f>
        <v>61.90924904611009</v>
      </c>
      <c r="G20" s="27">
        <v>61.6</v>
      </c>
      <c r="H20" s="27">
        <v>55.95</v>
      </c>
      <c r="I20" s="95">
        <f>2*PI()*I14*$F$10</f>
        <v>120.42621047325524</v>
      </c>
      <c r="J20" s="27">
        <v>119.8</v>
      </c>
      <c r="K20" s="55">
        <v>107.3</v>
      </c>
      <c r="L20" s="27">
        <f>2*PI()*L14*$F$10</f>
        <v>171.7345607100999</v>
      </c>
      <c r="M20" s="27">
        <v>170.8</v>
      </c>
      <c r="N20" s="28">
        <v>155.21</v>
      </c>
      <c r="O20" s="95">
        <f>2*PI()*O14*$F$10</f>
        <v>240.4283849941399</v>
      </c>
      <c r="P20" s="27">
        <v>239.1</v>
      </c>
      <c r="Q20" s="28">
        <v>217.29</v>
      </c>
      <c r="R20" s="95">
        <f>2*PI()*R14*$F$10</f>
        <v>307.3073354020336</v>
      </c>
      <c r="S20" s="27">
        <v>305.7</v>
      </c>
      <c r="T20" s="28">
        <v>277.73</v>
      </c>
      <c r="U20" s="95">
        <f>2*PI()*U14*$F$10</f>
        <v>360.0065235626539</v>
      </c>
      <c r="V20" s="27">
        <v>358.1</v>
      </c>
      <c r="W20" s="28">
        <v>325.36</v>
      </c>
      <c r="X20" s="95">
        <f>2*PI()*X14*$F$10</f>
        <v>423.01826608492763</v>
      </c>
      <c r="Y20" s="27">
        <v>420.8</v>
      </c>
      <c r="Z20" s="28">
        <v>382.32</v>
      </c>
      <c r="AA20" s="95">
        <f>2*PI()*AA14*$F$10</f>
        <v>489.33748903569216</v>
      </c>
      <c r="AB20" s="27">
        <v>486.7</v>
      </c>
      <c r="AC20" s="55">
        <v>442.25</v>
      </c>
    </row>
    <row r="21" spans="1:29" ht="12.75">
      <c r="A21" s="2" t="s">
        <v>37</v>
      </c>
      <c r="B21" s="11" t="s">
        <v>38</v>
      </c>
      <c r="C21" s="96">
        <f>+C20/(2*(C17+C18))</f>
        <v>909.4126546079918</v>
      </c>
      <c r="D21" s="29">
        <v>972</v>
      </c>
      <c r="E21" s="30">
        <v>1079</v>
      </c>
      <c r="F21" s="96">
        <f>+F20/(2*(F17+F18))</f>
        <v>1264.1992826979554</v>
      </c>
      <c r="G21" s="29">
        <v>1349</v>
      </c>
      <c r="H21" s="29">
        <v>1696</v>
      </c>
      <c r="I21" s="96">
        <f>+I20/(2*(I17+I18))</f>
        <v>1520.540315708047</v>
      </c>
      <c r="J21" s="29">
        <v>1603</v>
      </c>
      <c r="K21" s="57">
        <v>2291</v>
      </c>
      <c r="L21" s="29">
        <f>+L20/(2*(L17+L18))</f>
        <v>1320.0321001856607</v>
      </c>
      <c r="M21" s="29">
        <v>1364</v>
      </c>
      <c r="N21" s="30">
        <v>2140</v>
      </c>
      <c r="O21" s="96">
        <f>+O20/(2*(O17+O18))</f>
        <v>838.6146414827417</v>
      </c>
      <c r="P21" s="29">
        <v>845</v>
      </c>
      <c r="Q21" s="30">
        <v>1446</v>
      </c>
      <c r="R21" s="96">
        <f>+R20/(2*(R17+R18))</f>
        <v>496.2309569992223</v>
      </c>
      <c r="S21" s="29">
        <v>494</v>
      </c>
      <c r="T21" s="30">
        <v>879</v>
      </c>
      <c r="U21" s="96">
        <f>+U20/(2*(U17+U18))</f>
        <v>333.1914271488741</v>
      </c>
      <c r="V21" s="29">
        <v>330</v>
      </c>
      <c r="W21" s="30">
        <v>596</v>
      </c>
      <c r="X21" s="96">
        <f>+X20/(2*(X17+X18))</f>
        <v>215.35332700707738</v>
      </c>
      <c r="Y21" s="29">
        <v>212</v>
      </c>
      <c r="Z21" s="30">
        <v>387</v>
      </c>
      <c r="AA21" s="96">
        <f>+AA20/(2*(AA17+AA18))</f>
        <v>142.77611260100574</v>
      </c>
      <c r="AB21" s="29">
        <v>140</v>
      </c>
      <c r="AC21" s="57">
        <v>258</v>
      </c>
    </row>
    <row r="22" spans="1:29" ht="12.75">
      <c r="A22" s="2" t="s">
        <v>46</v>
      </c>
      <c r="B22" s="11" t="s">
        <v>43</v>
      </c>
      <c r="C22" s="97">
        <f>+C14/C21*POWER(10,3)</f>
        <v>2.012287810959518</v>
      </c>
      <c r="D22" s="31">
        <v>1.9</v>
      </c>
      <c r="E22" s="32">
        <v>1.7</v>
      </c>
      <c r="F22" s="97">
        <f>+F14/F21*POWER(10,3)</f>
        <v>2.88720303037228</v>
      </c>
      <c r="G22" s="31">
        <v>2.7</v>
      </c>
      <c r="H22" s="31">
        <v>2.15</v>
      </c>
      <c r="I22" s="97">
        <f>+I14/I21*POWER(10,3)</f>
        <v>4.669392798502583</v>
      </c>
      <c r="J22" s="31">
        <v>4.4</v>
      </c>
      <c r="K22" s="59">
        <v>3.1</v>
      </c>
      <c r="L22" s="31">
        <f>+L14/L21*POWER(10,3)</f>
        <v>7.670268017403465</v>
      </c>
      <c r="M22" s="31">
        <v>7.4</v>
      </c>
      <c r="N22" s="32">
        <v>4.73</v>
      </c>
      <c r="O22" s="97">
        <f>+O14/O21*POWER(10,3)</f>
        <v>16.90287683856485</v>
      </c>
      <c r="P22" s="31">
        <v>16.8</v>
      </c>
      <c r="Q22" s="32">
        <v>9.8</v>
      </c>
      <c r="R22" s="97">
        <f>+R14/R21*POWER(10,3)</f>
        <v>36.51122475220423</v>
      </c>
      <c r="S22" s="31">
        <v>36.7</v>
      </c>
      <c r="T22" s="32">
        <v>20.61</v>
      </c>
      <c r="U22" s="97">
        <f>+U14/U21*POWER(10,3)</f>
        <v>63.70211917402187</v>
      </c>
      <c r="V22" s="31">
        <v>64.4</v>
      </c>
      <c r="W22" s="32">
        <v>35.61</v>
      </c>
      <c r="X22" s="97">
        <f>+X14/X21*POWER(10,3)</f>
        <v>115.80968052181693</v>
      </c>
      <c r="Y22" s="31">
        <v>117.5</v>
      </c>
      <c r="Z22" s="32">
        <v>64.37</v>
      </c>
      <c r="AA22" s="97">
        <f>+AA14/AA21*POWER(10,3)</f>
        <v>202.06461343167834</v>
      </c>
      <c r="AB22" s="31">
        <v>205.4</v>
      </c>
      <c r="AC22" s="59">
        <v>111.99</v>
      </c>
    </row>
    <row r="23" spans="1:29" ht="12.75">
      <c r="A23" s="2" t="s">
        <v>39</v>
      </c>
      <c r="B23" s="11" t="s">
        <v>40</v>
      </c>
      <c r="C23" s="98">
        <f>SQRT($F$6*C20*C21)/POWER(10,3)</f>
        <v>3.3602173734521434</v>
      </c>
      <c r="D23" s="33">
        <v>3.5</v>
      </c>
      <c r="E23" s="34">
        <v>3.48</v>
      </c>
      <c r="F23" s="98">
        <f>SQRT($F$6*F20*F21)/POWER(10,3)</f>
        <v>5.595198950402441</v>
      </c>
      <c r="G23" s="33">
        <v>5.8</v>
      </c>
      <c r="H23" s="33">
        <v>6.1</v>
      </c>
      <c r="I23" s="98">
        <f>SQRT($F$6*I20*I21)/POWER(10,3)</f>
        <v>8.558338812936242</v>
      </c>
      <c r="J23" s="33">
        <v>8.8</v>
      </c>
      <c r="K23" s="61">
        <v>9.99</v>
      </c>
      <c r="L23" s="33">
        <f>SQRT($F$6*L20*L21)/POWER(10,3)</f>
        <v>9.522502462034128</v>
      </c>
      <c r="M23" s="33">
        <v>9.7</v>
      </c>
      <c r="N23" s="34">
        <v>11.53</v>
      </c>
      <c r="O23" s="98">
        <f>SQRT($F$6*O20*O21)/POWER(10,3)</f>
        <v>8.980573787551334</v>
      </c>
      <c r="P23" s="33">
        <v>9</v>
      </c>
      <c r="Q23" s="34">
        <v>11.216</v>
      </c>
      <c r="R23" s="98">
        <f>SQRT($F$6*R20*R21)/POWER(10,3)</f>
        <v>7.810132217560266</v>
      </c>
      <c r="S23" s="33">
        <v>7.8</v>
      </c>
      <c r="T23" s="34">
        <v>9.88</v>
      </c>
      <c r="U23" s="98">
        <f>SQRT($F$6*U20*U21)/POWER(10,3)</f>
        <v>6.926791100321863</v>
      </c>
      <c r="V23" s="33">
        <v>6.9</v>
      </c>
      <c r="W23" s="34">
        <v>8.81</v>
      </c>
      <c r="X23" s="98">
        <f>SQRT($F$6*X20*X21)/POWER(10,3)</f>
        <v>6.036501999872254</v>
      </c>
      <c r="Y23" s="33">
        <v>6</v>
      </c>
      <c r="Z23" s="34">
        <v>7.7</v>
      </c>
      <c r="AA23" s="98">
        <f>SQRT($F$6*AA20*AA21)/POWER(10,3)</f>
        <v>5.286424289988589</v>
      </c>
      <c r="AB23" s="33">
        <v>5.2</v>
      </c>
      <c r="AC23" s="61">
        <v>6.75</v>
      </c>
    </row>
    <row r="24" spans="1:29" ht="13.5" thickBot="1">
      <c r="A24" s="3" t="s">
        <v>41</v>
      </c>
      <c r="B24" s="14" t="s">
        <v>42</v>
      </c>
      <c r="C24" s="99">
        <f>POWER(10,6)/(2*PI()*C14*C20)</f>
        <v>2801.9170924433733</v>
      </c>
      <c r="D24" s="35">
        <v>2808</v>
      </c>
      <c r="E24" s="36">
        <v>3095</v>
      </c>
      <c r="F24" s="99">
        <f>POWER(10,6)/(2*PI()*F14*F20)</f>
        <v>704.3227735697967</v>
      </c>
      <c r="G24" s="35">
        <v>699</v>
      </c>
      <c r="H24" s="35">
        <v>776</v>
      </c>
      <c r="I24" s="120">
        <f>POWER(10,6)/(2*PI()*I14*I20)</f>
        <v>186.140451316874</v>
      </c>
      <c r="J24" s="87">
        <v>178</v>
      </c>
      <c r="K24" s="135">
        <v>203</v>
      </c>
      <c r="L24" s="63">
        <f>POWER(10,6)/(2*PI()*L14*L20)</f>
        <v>91.53082908955211</v>
      </c>
      <c r="M24" s="63">
        <v>83</v>
      </c>
      <c r="N24" s="114">
        <v>98</v>
      </c>
      <c r="O24" s="115">
        <f>POWER(10,6)/(2*PI()*O14*O20)</f>
        <v>46.69940259671026</v>
      </c>
      <c r="P24" s="63">
        <v>37.8</v>
      </c>
      <c r="Q24" s="114">
        <v>49</v>
      </c>
      <c r="R24" s="115">
        <f>POWER(10,6)/(2*PI()*R14*R20)</f>
        <v>28.584917911111788</v>
      </c>
      <c r="S24" s="63">
        <v>19.5</v>
      </c>
      <c r="T24" s="114">
        <v>28.8</v>
      </c>
      <c r="U24" s="115">
        <f>POWER(10,6)/(2*PI()*U14*U20)</f>
        <v>20.828695078688543</v>
      </c>
      <c r="V24" s="63">
        <v>11.7</v>
      </c>
      <c r="W24" s="114">
        <v>20</v>
      </c>
      <c r="X24" s="115">
        <f>POWER(10,6)/(2*PI()*X14*X20)</f>
        <v>15.085668557036671</v>
      </c>
      <c r="Y24" s="63">
        <v>6</v>
      </c>
      <c r="Z24" s="114">
        <v>13.9</v>
      </c>
      <c r="AA24" s="115">
        <f>POWER(10,6)/(2*PI()*AA14*AA20)</f>
        <v>11.273683158731878</v>
      </c>
      <c r="AB24" s="63">
        <v>2.1</v>
      </c>
      <c r="AC24" s="64">
        <v>9.7</v>
      </c>
    </row>
    <row r="25" spans="1:29" ht="13.5" thickTop="1">
      <c r="A25" s="2" t="s">
        <v>39</v>
      </c>
      <c r="B25" s="11" t="s">
        <v>40</v>
      </c>
      <c r="C25" s="120"/>
      <c r="D25" s="87">
        <f>SUM(C23:E23)/3</f>
        <v>3.4467391244840475</v>
      </c>
      <c r="E25" s="119"/>
      <c r="F25" s="120"/>
      <c r="G25" s="87">
        <f>SUM(F23:H23)/3</f>
        <v>5.83173298346748</v>
      </c>
      <c r="H25" s="87"/>
      <c r="I25" s="138"/>
      <c r="J25" s="139">
        <f>SUM(I23:K23)/3</f>
        <v>9.116112937645413</v>
      </c>
      <c r="K25" s="140"/>
      <c r="L25" s="126"/>
      <c r="M25" s="126">
        <f>SUM(L23:N23)/3</f>
        <v>10.250834154011377</v>
      </c>
      <c r="N25" s="125"/>
      <c r="O25" s="127"/>
      <c r="P25" s="126">
        <f>SUM(O23:Q23)/3</f>
        <v>9.732191262517112</v>
      </c>
      <c r="Q25" s="125"/>
      <c r="R25" s="127"/>
      <c r="S25" s="126">
        <f>SUM(R23:T23)/3</f>
        <v>8.496710739186755</v>
      </c>
      <c r="T25" s="125"/>
      <c r="U25" s="127"/>
      <c r="V25" s="126">
        <f>SUM(U23:W23)/3</f>
        <v>7.545597033440622</v>
      </c>
      <c r="W25" s="125"/>
      <c r="X25" s="127"/>
      <c r="Y25" s="126">
        <f>SUM(X23:Z23)/3</f>
        <v>6.578833999957418</v>
      </c>
      <c r="Z25" s="125"/>
      <c r="AA25" s="127"/>
      <c r="AB25" s="126">
        <f>SUM(AA23:AC23)/3</f>
        <v>5.74547476332953</v>
      </c>
      <c r="AC25" s="128"/>
    </row>
    <row r="26" spans="1:29" ht="13.5" thickBot="1">
      <c r="A26" s="3" t="s">
        <v>54</v>
      </c>
      <c r="B26" s="14" t="s">
        <v>42</v>
      </c>
      <c r="C26" s="121"/>
      <c r="D26" s="122">
        <f>SUM(C24:E24)/3</f>
        <v>2901.639030814458</v>
      </c>
      <c r="E26" s="124"/>
      <c r="F26" s="123"/>
      <c r="G26" s="122">
        <f>SUM(F24:H24)/3</f>
        <v>726.4409245232655</v>
      </c>
      <c r="H26" s="123"/>
      <c r="I26" s="121"/>
      <c r="J26" s="122">
        <f>SUM(I24:K24)/3</f>
        <v>189.04681710562465</v>
      </c>
      <c r="K26" s="137"/>
      <c r="L26" s="131"/>
      <c r="M26" s="129">
        <f>SUM(L24:N24)/3</f>
        <v>90.84360969651738</v>
      </c>
      <c r="N26" s="130"/>
      <c r="O26" s="131"/>
      <c r="P26" s="129">
        <f>SUM(O24:Q24)/3</f>
        <v>44.49980086557008</v>
      </c>
      <c r="Q26" s="130"/>
      <c r="R26" s="131"/>
      <c r="S26" s="129">
        <f>SUM(R24:T24)/3</f>
        <v>25.628305970370594</v>
      </c>
      <c r="T26" s="130"/>
      <c r="U26" s="131"/>
      <c r="V26" s="129">
        <f>SUM(U24:W24)/3</f>
        <v>17.509565026229513</v>
      </c>
      <c r="W26" s="130"/>
      <c r="X26" s="131"/>
      <c r="Y26" s="129">
        <f>SUM(X24:Z24)/3</f>
        <v>11.661889519012222</v>
      </c>
      <c r="Z26" s="130"/>
      <c r="AA26" s="131"/>
      <c r="AB26" s="129">
        <f>SUM(AA24:AC24)/3</f>
        <v>7.691227719577292</v>
      </c>
      <c r="AC26" s="132"/>
    </row>
    <row r="27" spans="9:29" ht="13.5" thickTop="1">
      <c r="I27" s="133" t="s">
        <v>55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</row>
    <row r="28" spans="9:29" ht="12.75">
      <c r="I28" s="133" t="s">
        <v>56</v>
      </c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</row>
    <row r="29" spans="9:29" ht="12.75">
      <c r="I29" s="133" t="s">
        <v>57</v>
      </c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D3" sqref="D3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1" width="9.7109375" style="0" customWidth="1"/>
  </cols>
  <sheetData>
    <row r="1" spans="1:1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10"/>
    </row>
    <row r="3" spans="1:11" ht="13.5" thickBot="1">
      <c r="A3" s="2" t="s">
        <v>33</v>
      </c>
      <c r="B3" s="11" t="s">
        <v>2</v>
      </c>
      <c r="C3" s="12"/>
      <c r="D3" s="37">
        <v>2</v>
      </c>
      <c r="E3" s="12" t="s">
        <v>2</v>
      </c>
      <c r="F3" s="39" t="s">
        <v>45</v>
      </c>
      <c r="G3" s="40"/>
      <c r="H3" s="40"/>
      <c r="I3" s="40"/>
      <c r="J3" s="40"/>
      <c r="K3" s="13"/>
    </row>
    <row r="4" spans="1:11" ht="13.5" thickBot="1">
      <c r="A4" s="2" t="s">
        <v>34</v>
      </c>
      <c r="B4" s="11" t="s">
        <v>6</v>
      </c>
      <c r="C4" s="12"/>
      <c r="D4" s="37">
        <v>2.223</v>
      </c>
      <c r="E4" s="12" t="s">
        <v>6</v>
      </c>
      <c r="F4" s="39" t="s">
        <v>44</v>
      </c>
      <c r="G4" s="40"/>
      <c r="H4" s="40"/>
      <c r="I4" s="40"/>
      <c r="J4" s="40"/>
      <c r="K4" s="13"/>
    </row>
    <row r="5" spans="1:11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3"/>
    </row>
    <row r="6" spans="1:11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6"/>
    </row>
    <row r="7" spans="1:1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2" t="s">
        <v>0</v>
      </c>
      <c r="B8" s="11" t="s">
        <v>3</v>
      </c>
      <c r="C8" s="12"/>
      <c r="D8" s="18">
        <f>+PI()*POWER(D3,2)/4</f>
        <v>3.141592653589793</v>
      </c>
      <c r="E8" s="12" t="s">
        <v>3</v>
      </c>
      <c r="F8" s="12"/>
      <c r="G8" s="12"/>
      <c r="H8" s="12"/>
      <c r="I8" s="12"/>
      <c r="J8" s="12"/>
      <c r="K8" s="13"/>
    </row>
    <row r="9" spans="1:11" ht="12.75">
      <c r="A9" s="2" t="s">
        <v>49</v>
      </c>
      <c r="B9" s="11" t="s">
        <v>2</v>
      </c>
      <c r="C9" s="12"/>
      <c r="D9" s="18">
        <f>+PI()*D3</f>
        <v>6.283185307179586</v>
      </c>
      <c r="E9" s="12" t="s">
        <v>2</v>
      </c>
      <c r="F9" s="12"/>
      <c r="G9" s="12"/>
      <c r="H9" s="12"/>
      <c r="I9" s="12"/>
      <c r="J9" s="12"/>
      <c r="K9" s="13"/>
    </row>
    <row r="10" spans="1:11" ht="12.75">
      <c r="A10" s="3" t="s">
        <v>36</v>
      </c>
      <c r="B10" s="14" t="s">
        <v>32</v>
      </c>
      <c r="C10" s="15"/>
      <c r="D10" s="19">
        <f>0.623*D3*(LOG(D3/D4)+4.68)*POWER(D5,2)</f>
        <v>5.774076804074378</v>
      </c>
      <c r="E10" s="15" t="s">
        <v>5</v>
      </c>
      <c r="F10" s="15"/>
      <c r="G10" s="15"/>
      <c r="H10" s="15"/>
      <c r="I10" s="15"/>
      <c r="J10" s="15"/>
      <c r="K10" s="16"/>
    </row>
    <row r="11" spans="1:2" ht="12.75">
      <c r="A11" s="4" t="s">
        <v>10</v>
      </c>
      <c r="B11" s="5"/>
    </row>
    <row r="12" spans="1:11" ht="13.5" thickBot="1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10"/>
    </row>
    <row r="13" spans="1:11" ht="14.25" thickBot="1" thickTop="1">
      <c r="A13" s="2" t="s">
        <v>11</v>
      </c>
      <c r="B13" s="11"/>
      <c r="C13" s="20" t="s">
        <v>13</v>
      </c>
      <c r="D13" s="43" t="s">
        <v>14</v>
      </c>
      <c r="E13" s="44" t="s">
        <v>15</v>
      </c>
      <c r="F13" s="44" t="s">
        <v>16</v>
      </c>
      <c r="G13" s="45" t="s">
        <v>17</v>
      </c>
      <c r="H13" s="20" t="s">
        <v>18</v>
      </c>
      <c r="I13" s="20" t="s">
        <v>19</v>
      </c>
      <c r="J13" s="20" t="s">
        <v>20</v>
      </c>
      <c r="K13" s="1" t="s">
        <v>21</v>
      </c>
    </row>
    <row r="14" spans="1:11" ht="13.5" thickBot="1">
      <c r="A14" s="3" t="s">
        <v>22</v>
      </c>
      <c r="B14" s="14" t="s">
        <v>23</v>
      </c>
      <c r="C14" s="41">
        <v>1.83</v>
      </c>
      <c r="D14" s="66">
        <v>3.65</v>
      </c>
      <c r="E14" s="65">
        <v>7.1</v>
      </c>
      <c r="F14" s="65">
        <v>10.125</v>
      </c>
      <c r="G14" s="69">
        <v>14.175</v>
      </c>
      <c r="H14" s="65">
        <v>18.118</v>
      </c>
      <c r="I14" s="65">
        <v>21.225</v>
      </c>
      <c r="J14" s="65">
        <v>24.94</v>
      </c>
      <c r="K14" s="42">
        <v>28.85</v>
      </c>
    </row>
    <row r="15" spans="1:11" ht="12.75">
      <c r="A15" s="38" t="s">
        <v>7</v>
      </c>
      <c r="B15" s="17"/>
      <c r="C15" s="9"/>
      <c r="D15" s="46"/>
      <c r="E15" s="9"/>
      <c r="F15" s="9"/>
      <c r="G15" s="47"/>
      <c r="H15" s="9"/>
      <c r="I15" s="9"/>
      <c r="J15" s="9"/>
      <c r="K15" s="10"/>
    </row>
    <row r="16" spans="1:11" ht="12.75">
      <c r="A16" s="2" t="s">
        <v>47</v>
      </c>
      <c r="B16" s="20"/>
      <c r="C16" s="18">
        <f aca="true" t="shared" si="0" ref="C16:K16">+$D$9*C14/300</f>
        <v>0.038327430373795476</v>
      </c>
      <c r="D16" s="48">
        <f t="shared" si="0"/>
        <v>0.07644542123735162</v>
      </c>
      <c r="E16" s="18">
        <f t="shared" si="0"/>
        <v>0.14870205226991687</v>
      </c>
      <c r="F16" s="18">
        <f t="shared" si="0"/>
        <v>0.21205750411731103</v>
      </c>
      <c r="G16" s="49">
        <f t="shared" si="0"/>
        <v>0.29688050576423547</v>
      </c>
      <c r="H16" s="18">
        <f t="shared" si="0"/>
        <v>0.3794625046515991</v>
      </c>
      <c r="I16" s="18">
        <f t="shared" si="0"/>
        <v>0.4445353604829558</v>
      </c>
      <c r="J16" s="18">
        <f t="shared" si="0"/>
        <v>0.522342138536863</v>
      </c>
      <c r="K16" s="21">
        <f t="shared" si="0"/>
        <v>0.6042329870404369</v>
      </c>
    </row>
    <row r="17" spans="1:11" ht="12.75">
      <c r="A17" s="2" t="s">
        <v>29</v>
      </c>
      <c r="B17" s="11" t="s">
        <v>24</v>
      </c>
      <c r="C17" s="22">
        <f aca="true" t="shared" si="1" ref="C17:K17">2.376*POWER(10,-6)*POWER($D$5,2)*POWER($D$3,4)*POWER(C14,4)</f>
        <v>0.00042635442807936004</v>
      </c>
      <c r="D17" s="67">
        <f t="shared" si="1"/>
        <v>0.006747422061599999</v>
      </c>
      <c r="E17" s="18">
        <f t="shared" si="1"/>
        <v>0.09660504648959999</v>
      </c>
      <c r="F17" s="18">
        <f t="shared" si="1"/>
        <v>0.39952737928125</v>
      </c>
      <c r="G17" s="49">
        <f t="shared" si="1"/>
        <v>1.5348243802468502</v>
      </c>
      <c r="H17" s="18">
        <f t="shared" si="1"/>
        <v>4.096447942682877</v>
      </c>
      <c r="I17" s="18">
        <f t="shared" si="1"/>
        <v>7.715378111774851</v>
      </c>
      <c r="J17" s="18">
        <f t="shared" si="1"/>
        <v>14.70795239534709</v>
      </c>
      <c r="K17" s="21">
        <f t="shared" si="1"/>
        <v>26.335992444141603</v>
      </c>
    </row>
    <row r="18" spans="1:11" ht="12.75">
      <c r="A18" s="2" t="s">
        <v>30</v>
      </c>
      <c r="B18" s="11" t="s">
        <v>24</v>
      </c>
      <c r="C18" s="24">
        <f aca="true" t="shared" si="2" ref="C18:K18">0.028*($D$5*$D$3/$D$4)*SQRT(C14)</f>
        <v>0.03407800083105022</v>
      </c>
      <c r="D18" s="50">
        <f t="shared" si="2"/>
        <v>0.04812768770914966</v>
      </c>
      <c r="E18" s="24">
        <f t="shared" si="2"/>
        <v>0.06712398608102176</v>
      </c>
      <c r="F18" s="24">
        <f t="shared" si="2"/>
        <v>0.08015785373774628</v>
      </c>
      <c r="G18" s="51">
        <f t="shared" si="2"/>
        <v>0.09484405159090736</v>
      </c>
      <c r="H18" s="24">
        <f t="shared" si="2"/>
        <v>0.10722688556538307</v>
      </c>
      <c r="I18" s="24">
        <f t="shared" si="2"/>
        <v>0.11605728690745999</v>
      </c>
      <c r="J18" s="24">
        <f t="shared" si="2"/>
        <v>0.1258046775338356</v>
      </c>
      <c r="K18" s="6">
        <f t="shared" si="2"/>
        <v>0.1353073763583921</v>
      </c>
    </row>
    <row r="19" spans="1:11" ht="12.75">
      <c r="A19" s="2" t="s">
        <v>27</v>
      </c>
      <c r="B19" s="11" t="s">
        <v>28</v>
      </c>
      <c r="C19" s="25">
        <f aca="true" t="shared" si="3" ref="C19:K19">+C17/(C17+C18)</f>
        <v>0.012356539482549816</v>
      </c>
      <c r="D19" s="52">
        <f t="shared" si="3"/>
        <v>0.12295960937096129</v>
      </c>
      <c r="E19" s="25">
        <f t="shared" si="3"/>
        <v>0.5900300329932692</v>
      </c>
      <c r="F19" s="25">
        <f t="shared" si="3"/>
        <v>0.8328948897733279</v>
      </c>
      <c r="G19" s="53">
        <f t="shared" si="3"/>
        <v>0.9418016267984323</v>
      </c>
      <c r="H19" s="25">
        <f t="shared" si="3"/>
        <v>0.9744921075139233</v>
      </c>
      <c r="I19" s="25">
        <f t="shared" si="3"/>
        <v>0.9851805855505126</v>
      </c>
      <c r="J19" s="25">
        <f t="shared" si="3"/>
        <v>0.9915190280577109</v>
      </c>
      <c r="K19" s="26">
        <f t="shared" si="3"/>
        <v>0.9948885254114493</v>
      </c>
    </row>
    <row r="20" spans="1:11" ht="12.75">
      <c r="A20" s="2" t="s">
        <v>31</v>
      </c>
      <c r="B20" s="11" t="s">
        <v>24</v>
      </c>
      <c r="C20" s="27">
        <f aca="true" t="shared" si="4" ref="C20:K20">2*PI()*C14*$D$10</f>
        <v>66.39165800433247</v>
      </c>
      <c r="D20" s="54">
        <f t="shared" si="4"/>
        <v>132.42052006328606</v>
      </c>
      <c r="E20" s="27">
        <f t="shared" si="4"/>
        <v>257.5851212189948</v>
      </c>
      <c r="F20" s="27">
        <f t="shared" si="4"/>
        <v>367.3308946961017</v>
      </c>
      <c r="G20" s="55">
        <f t="shared" si="4"/>
        <v>514.2632525745424</v>
      </c>
      <c r="H20" s="27">
        <f t="shared" si="4"/>
        <v>657.3136938374292</v>
      </c>
      <c r="I20" s="27">
        <f t="shared" si="4"/>
        <v>770.034394066643</v>
      </c>
      <c r="J20" s="27">
        <f t="shared" si="4"/>
        <v>904.8130877748918</v>
      </c>
      <c r="K20" s="28">
        <f t="shared" si="4"/>
        <v>1046.6663024180282</v>
      </c>
    </row>
    <row r="21" spans="1:11" ht="12.75">
      <c r="A21" s="2" t="s">
        <v>37</v>
      </c>
      <c r="B21" s="11" t="s">
        <v>38</v>
      </c>
      <c r="C21" s="29">
        <f aca="true" t="shared" si="5" ref="C21:K21">+C20/(2*(C17+C18))</f>
        <v>962.0764901376582</v>
      </c>
      <c r="D21" s="56">
        <f t="shared" si="5"/>
        <v>1206.5626895007215</v>
      </c>
      <c r="E21" s="29">
        <f t="shared" si="5"/>
        <v>786.6201771756326</v>
      </c>
      <c r="F21" s="29">
        <f t="shared" si="5"/>
        <v>382.88743264435124</v>
      </c>
      <c r="G21" s="57">
        <f t="shared" si="5"/>
        <v>157.78155928154473</v>
      </c>
      <c r="H21" s="29">
        <f t="shared" si="5"/>
        <v>78.1832230957006</v>
      </c>
      <c r="I21" s="29">
        <f t="shared" si="5"/>
        <v>49.16304322680145</v>
      </c>
      <c r="J21" s="29">
        <f t="shared" si="5"/>
        <v>30.498446325141423</v>
      </c>
      <c r="K21" s="30">
        <f t="shared" si="5"/>
        <v>19.769832035362793</v>
      </c>
    </row>
    <row r="22" spans="1:11" ht="12.75">
      <c r="A22" s="2" t="s">
        <v>46</v>
      </c>
      <c r="B22" s="11" t="s">
        <v>43</v>
      </c>
      <c r="C22" s="31">
        <f aca="true" t="shared" si="6" ref="C22:K22">+C14/C21*POWER(10,3)</f>
        <v>1.9021356604797146</v>
      </c>
      <c r="D22" s="58">
        <f t="shared" si="6"/>
        <v>3.0251225500022536</v>
      </c>
      <c r="E22" s="31">
        <f t="shared" si="6"/>
        <v>9.025957134093124</v>
      </c>
      <c r="F22" s="31">
        <f t="shared" si="6"/>
        <v>26.443803417817335</v>
      </c>
      <c r="G22" s="59">
        <f t="shared" si="6"/>
        <v>89.83939609004746</v>
      </c>
      <c r="H22" s="31">
        <f t="shared" si="6"/>
        <v>231.73769617840597</v>
      </c>
      <c r="I22" s="31">
        <f t="shared" si="6"/>
        <v>431.7267322546278</v>
      </c>
      <c r="J22" s="31">
        <f t="shared" si="6"/>
        <v>817.7465741735405</v>
      </c>
      <c r="K22" s="32">
        <f t="shared" si="6"/>
        <v>1459.2941380784262</v>
      </c>
    </row>
    <row r="23" spans="1:11" ht="12.75">
      <c r="A23" s="2" t="s">
        <v>39</v>
      </c>
      <c r="B23" s="11" t="s">
        <v>40</v>
      </c>
      <c r="C23" s="33">
        <f aca="true" t="shared" si="7" ref="C23:K23">SQRT($D$6*C20*C21)/POWER(10,3)</f>
        <v>5.054655410895106</v>
      </c>
      <c r="D23" s="60">
        <f t="shared" si="7"/>
        <v>7.994339468214811</v>
      </c>
      <c r="E23" s="33">
        <f t="shared" si="7"/>
        <v>9.002703009454272</v>
      </c>
      <c r="F23" s="33">
        <f t="shared" si="7"/>
        <v>7.500570197022169</v>
      </c>
      <c r="G23" s="61">
        <f t="shared" si="7"/>
        <v>5.697060921998647</v>
      </c>
      <c r="H23" s="33">
        <f t="shared" si="7"/>
        <v>4.533912357739208</v>
      </c>
      <c r="I23" s="33">
        <f t="shared" si="7"/>
        <v>3.8913871152391013</v>
      </c>
      <c r="J23" s="33">
        <f t="shared" si="7"/>
        <v>3.3223722483663995</v>
      </c>
      <c r="K23" s="34">
        <f t="shared" si="7"/>
        <v>2.87697181048954</v>
      </c>
    </row>
    <row r="24" spans="1:11" ht="13.5" thickBot="1">
      <c r="A24" s="3" t="s">
        <v>41</v>
      </c>
      <c r="B24" s="14" t="s">
        <v>42</v>
      </c>
      <c r="C24" s="35">
        <f aca="true" t="shared" si="8" ref="C24:K24">POWER(10,6)/(2*PI()*C14*C20)</f>
        <v>1309.9524378829487</v>
      </c>
      <c r="D24" s="62">
        <f t="shared" si="8"/>
        <v>329.2850230231719</v>
      </c>
      <c r="E24" s="63">
        <f t="shared" si="8"/>
        <v>87.02439435084722</v>
      </c>
      <c r="F24" s="63">
        <f t="shared" si="8"/>
        <v>42.79249840427943</v>
      </c>
      <c r="G24" s="64">
        <f t="shared" si="8"/>
        <v>21.832907349122152</v>
      </c>
      <c r="H24" s="35">
        <f t="shared" si="8"/>
        <v>13.364022442110002</v>
      </c>
      <c r="I24" s="35">
        <f t="shared" si="8"/>
        <v>9.73783270384188</v>
      </c>
      <c r="J24" s="35">
        <f t="shared" si="8"/>
        <v>7.052852618901572</v>
      </c>
      <c r="K24" s="36">
        <f t="shared" si="8"/>
        <v>5.2706729894076</v>
      </c>
    </row>
    <row r="25" ht="13.5" thickTop="1"/>
    <row r="26" ht="12.75">
      <c r="D26" s="4" t="s"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5">
      <selection activeCell="D10" sqref="D10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1" width="9.7109375" style="0" customWidth="1"/>
  </cols>
  <sheetData>
    <row r="1" spans="1:1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10"/>
    </row>
    <row r="3" spans="1:11" ht="13.5" thickBot="1">
      <c r="A3" s="2" t="s">
        <v>33</v>
      </c>
      <c r="B3" s="11" t="s">
        <v>2</v>
      </c>
      <c r="C3" s="12"/>
      <c r="D3" s="37">
        <v>6</v>
      </c>
      <c r="E3" s="12" t="s">
        <v>2</v>
      </c>
      <c r="F3" s="39" t="s">
        <v>45</v>
      </c>
      <c r="G3" s="40"/>
      <c r="H3" s="40"/>
      <c r="I3" s="40"/>
      <c r="J3" s="40"/>
      <c r="K3" s="13"/>
    </row>
    <row r="4" spans="1:11" ht="13.5" thickBot="1">
      <c r="A4" s="2" t="s">
        <v>34</v>
      </c>
      <c r="B4" s="11" t="s">
        <v>6</v>
      </c>
      <c r="C4" s="12"/>
      <c r="D4" s="37">
        <v>2.223</v>
      </c>
      <c r="E4" s="12" t="s">
        <v>6</v>
      </c>
      <c r="F4" s="39" t="s">
        <v>44</v>
      </c>
      <c r="G4" s="40"/>
      <c r="H4" s="40"/>
      <c r="I4" s="40"/>
      <c r="J4" s="40"/>
      <c r="K4" s="13"/>
    </row>
    <row r="5" spans="1:11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3"/>
    </row>
    <row r="6" spans="1:11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6"/>
    </row>
    <row r="7" spans="1:1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2" t="s">
        <v>0</v>
      </c>
      <c r="B8" s="11" t="s">
        <v>3</v>
      </c>
      <c r="C8" s="12"/>
      <c r="D8" s="18">
        <f>+PI()*POWER(D3,2)/4</f>
        <v>28.274333882308138</v>
      </c>
      <c r="E8" s="12" t="s">
        <v>3</v>
      </c>
      <c r="F8" s="12"/>
      <c r="G8" s="12"/>
      <c r="H8" s="12"/>
      <c r="I8" s="12"/>
      <c r="J8" s="12"/>
      <c r="K8" s="13"/>
    </row>
    <row r="9" spans="1:11" ht="12.75">
      <c r="A9" s="2" t="s">
        <v>49</v>
      </c>
      <c r="B9" s="11" t="s">
        <v>2</v>
      </c>
      <c r="C9" s="12"/>
      <c r="D9" s="18">
        <f>+PI()*D3</f>
        <v>18.84955592153876</v>
      </c>
      <c r="E9" s="12" t="s">
        <v>2</v>
      </c>
      <c r="F9" s="12"/>
      <c r="G9" s="12"/>
      <c r="H9" s="12"/>
      <c r="I9" s="12"/>
      <c r="J9" s="12"/>
      <c r="K9" s="13"/>
    </row>
    <row r="10" spans="1:11" ht="12.75">
      <c r="A10" s="3" t="s">
        <v>36</v>
      </c>
      <c r="B10" s="14" t="s">
        <v>32</v>
      </c>
      <c r="C10" s="15"/>
      <c r="D10" s="19">
        <f>0.623*D3*(LOG(D3/D4)+4.68)*POWER(D5,2)</f>
        <v>19.105709662365232</v>
      </c>
      <c r="E10" s="15" t="s">
        <v>5</v>
      </c>
      <c r="F10" s="15"/>
      <c r="G10" s="15"/>
      <c r="H10" s="15"/>
      <c r="I10" s="15"/>
      <c r="J10" s="15"/>
      <c r="K10" s="16"/>
    </row>
    <row r="11" spans="1:2" ht="12.75">
      <c r="A11" s="4" t="s">
        <v>10</v>
      </c>
      <c r="B11" s="5"/>
    </row>
    <row r="12" spans="1:11" ht="13.5" thickBot="1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10"/>
    </row>
    <row r="13" spans="1:11" ht="14.25" thickBot="1" thickTop="1">
      <c r="A13" s="2" t="s">
        <v>11</v>
      </c>
      <c r="B13" s="11"/>
      <c r="C13" s="43" t="s">
        <v>13</v>
      </c>
      <c r="D13" s="45" t="s">
        <v>14</v>
      </c>
      <c r="E13" s="68" t="s">
        <v>15</v>
      </c>
      <c r="F13" s="20" t="s">
        <v>16</v>
      </c>
      <c r="G13" s="20" t="s">
        <v>17</v>
      </c>
      <c r="H13" s="20" t="s">
        <v>18</v>
      </c>
      <c r="I13" s="20" t="s">
        <v>19</v>
      </c>
      <c r="J13" s="20" t="s">
        <v>20</v>
      </c>
      <c r="K13" s="1" t="s">
        <v>21</v>
      </c>
    </row>
    <row r="14" spans="1:11" ht="13.5" thickBot="1">
      <c r="A14" s="3" t="s">
        <v>22</v>
      </c>
      <c r="B14" s="14" t="s">
        <v>23</v>
      </c>
      <c r="C14" s="66">
        <v>1.83</v>
      </c>
      <c r="D14" s="69">
        <v>3.65</v>
      </c>
      <c r="E14" s="66">
        <v>7.1</v>
      </c>
      <c r="F14" s="65">
        <v>10.125</v>
      </c>
      <c r="G14" s="65">
        <v>14.175</v>
      </c>
      <c r="H14" s="65">
        <v>18.118</v>
      </c>
      <c r="I14" s="65">
        <v>21.225</v>
      </c>
      <c r="J14" s="65">
        <v>24.94</v>
      </c>
      <c r="K14" s="42">
        <v>28.85</v>
      </c>
    </row>
    <row r="15" spans="1:11" ht="12.75">
      <c r="A15" s="38" t="s">
        <v>7</v>
      </c>
      <c r="B15" s="17"/>
      <c r="C15" s="46"/>
      <c r="D15" s="47"/>
      <c r="E15" s="46"/>
      <c r="F15" s="9"/>
      <c r="G15" s="9"/>
      <c r="H15" s="9"/>
      <c r="I15" s="9"/>
      <c r="J15" s="9"/>
      <c r="K15" s="10"/>
    </row>
    <row r="16" spans="1:11" ht="12.75">
      <c r="A16" s="2" t="s">
        <v>47</v>
      </c>
      <c r="B16" s="20"/>
      <c r="C16" s="48">
        <f aca="true" t="shared" si="0" ref="C16:K16">+$D$9*C14/300</f>
        <v>0.11498229112138643</v>
      </c>
      <c r="D16" s="49">
        <f t="shared" si="0"/>
        <v>0.22933626371205493</v>
      </c>
      <c r="E16" s="48">
        <f t="shared" si="0"/>
        <v>0.4461061568097506</v>
      </c>
      <c r="F16" s="18">
        <f t="shared" si="0"/>
        <v>0.6361725123519332</v>
      </c>
      <c r="G16" s="18">
        <f t="shared" si="0"/>
        <v>0.8906415172927064</v>
      </c>
      <c r="H16" s="18">
        <f t="shared" si="0"/>
        <v>1.1383875139547974</v>
      </c>
      <c r="I16" s="18">
        <f t="shared" si="0"/>
        <v>1.3336060814488673</v>
      </c>
      <c r="J16" s="18">
        <f t="shared" si="0"/>
        <v>1.5670264156105889</v>
      </c>
      <c r="K16" s="21">
        <f t="shared" si="0"/>
        <v>1.812698961121311</v>
      </c>
    </row>
    <row r="17" spans="1:11" ht="12.75">
      <c r="A17" s="2" t="s">
        <v>29</v>
      </c>
      <c r="B17" s="11" t="s">
        <v>24</v>
      </c>
      <c r="C17" s="71">
        <f aca="true" t="shared" si="1" ref="C17:K17">2.376*POWER(10,-6)*POWER($D$5,2)*POWER($D$3,4)*POWER(C14,4)</f>
        <v>0.03453470867442816</v>
      </c>
      <c r="D17" s="72">
        <f t="shared" si="1"/>
        <v>0.5465411869895999</v>
      </c>
      <c r="E17" s="48">
        <f t="shared" si="1"/>
        <v>7.825008765657598</v>
      </c>
      <c r="F17" s="18">
        <f t="shared" si="1"/>
        <v>32.36171772178125</v>
      </c>
      <c r="G17" s="18">
        <f t="shared" si="1"/>
        <v>124.32077479999487</v>
      </c>
      <c r="H17" s="18">
        <f t="shared" si="1"/>
        <v>331.81228335731305</v>
      </c>
      <c r="I17" s="18">
        <f t="shared" si="1"/>
        <v>624.9456270537629</v>
      </c>
      <c r="J17" s="18">
        <f t="shared" si="1"/>
        <v>1191.3441440231143</v>
      </c>
      <c r="K17" s="21">
        <f t="shared" si="1"/>
        <v>2133.2153879754696</v>
      </c>
    </row>
    <row r="18" spans="1:11" ht="12.75">
      <c r="A18" s="2" t="s">
        <v>30</v>
      </c>
      <c r="B18" s="11" t="s">
        <v>24</v>
      </c>
      <c r="C18" s="50">
        <f aca="true" t="shared" si="2" ref="C18:K18">0.028*($D$5*$D$3/$D$4)*SQRT(C14)</f>
        <v>0.10223400249315066</v>
      </c>
      <c r="D18" s="51">
        <f t="shared" si="2"/>
        <v>0.14438306312744897</v>
      </c>
      <c r="E18" s="50">
        <f t="shared" si="2"/>
        <v>0.20137195824306525</v>
      </c>
      <c r="F18" s="24">
        <f t="shared" si="2"/>
        <v>0.24047356121323885</v>
      </c>
      <c r="G18" s="24">
        <f t="shared" si="2"/>
        <v>0.2845321547727221</v>
      </c>
      <c r="H18" s="24">
        <f t="shared" si="2"/>
        <v>0.3216806566961492</v>
      </c>
      <c r="I18" s="24">
        <f t="shared" si="2"/>
        <v>0.34817186072238</v>
      </c>
      <c r="J18" s="24">
        <f t="shared" si="2"/>
        <v>0.3774140326015068</v>
      </c>
      <c r="K18" s="6">
        <f t="shared" si="2"/>
        <v>0.4059221290751763</v>
      </c>
    </row>
    <row r="19" spans="1:11" ht="12.75">
      <c r="A19" s="2" t="s">
        <v>27</v>
      </c>
      <c r="B19" s="11" t="s">
        <v>28</v>
      </c>
      <c r="C19" s="52">
        <f aca="true" t="shared" si="3" ref="C19:K19">+C17/(C17+C18)</f>
        <v>0.252504453537723</v>
      </c>
      <c r="D19" s="53">
        <f t="shared" si="3"/>
        <v>0.7910290989164309</v>
      </c>
      <c r="E19" s="52">
        <f t="shared" si="3"/>
        <v>0.9749112376835767</v>
      </c>
      <c r="F19" s="25">
        <f t="shared" si="3"/>
        <v>0.992624006186398</v>
      </c>
      <c r="G19" s="25">
        <f t="shared" si="3"/>
        <v>0.9977165326122426</v>
      </c>
      <c r="H19" s="25">
        <f t="shared" si="3"/>
        <v>0.9990314731658019</v>
      </c>
      <c r="I19" s="25">
        <f t="shared" si="3"/>
        <v>0.999443186768641</v>
      </c>
      <c r="J19" s="25">
        <f t="shared" si="3"/>
        <v>0.9996833035115876</v>
      </c>
      <c r="K19" s="26">
        <f t="shared" si="3"/>
        <v>0.9998097496837173</v>
      </c>
    </row>
    <row r="20" spans="1:11" ht="12.75">
      <c r="A20" s="2" t="s">
        <v>31</v>
      </c>
      <c r="B20" s="11" t="s">
        <v>24</v>
      </c>
      <c r="C20" s="54">
        <f aca="true" t="shared" si="4" ref="C20:K20">2*PI()*C14*$D$10</f>
        <v>219.68182704787648</v>
      </c>
      <c r="D20" s="55">
        <f t="shared" si="4"/>
        <v>438.1632069534148</v>
      </c>
      <c r="E20" s="54">
        <f t="shared" si="4"/>
        <v>852.3174710600671</v>
      </c>
      <c r="F20" s="27">
        <f t="shared" si="4"/>
        <v>1215.4527316173492</v>
      </c>
      <c r="G20" s="27">
        <f t="shared" si="4"/>
        <v>1701.633824264289</v>
      </c>
      <c r="H20" s="27">
        <f t="shared" si="4"/>
        <v>2174.9701324882108</v>
      </c>
      <c r="I20" s="27">
        <f t="shared" si="4"/>
        <v>2547.9490596126657</v>
      </c>
      <c r="J20" s="27">
        <f t="shared" si="4"/>
        <v>2993.9151729912787</v>
      </c>
      <c r="K20" s="28">
        <f t="shared" si="4"/>
        <v>3463.2900056454846</v>
      </c>
    </row>
    <row r="21" spans="1:11" ht="12.75">
      <c r="A21" s="2" t="s">
        <v>37</v>
      </c>
      <c r="B21" s="11" t="s">
        <v>38</v>
      </c>
      <c r="C21" s="56">
        <f aca="true" t="shared" si="5" ref="C21:K21">+C20/(2*(C17+C18))</f>
        <v>803.114342353883</v>
      </c>
      <c r="D21" s="57">
        <f t="shared" si="5"/>
        <v>317.0848373603806</v>
      </c>
      <c r="E21" s="56">
        <f t="shared" si="5"/>
        <v>53.09475717505321</v>
      </c>
      <c r="F21" s="29">
        <f t="shared" si="5"/>
        <v>18.640660087338013</v>
      </c>
      <c r="G21" s="29">
        <f t="shared" si="5"/>
        <v>6.828095310908353</v>
      </c>
      <c r="H21" s="29">
        <f t="shared" si="5"/>
        <v>3.2742362542550327</v>
      </c>
      <c r="I21" s="29">
        <f t="shared" si="5"/>
        <v>2.037401509527141</v>
      </c>
      <c r="J21" s="29">
        <f t="shared" si="5"/>
        <v>1.2561303237124566</v>
      </c>
      <c r="K21" s="30">
        <f t="shared" si="5"/>
        <v>0.8115990380401169</v>
      </c>
    </row>
    <row r="22" spans="1:11" ht="12.75">
      <c r="A22" s="2" t="s">
        <v>46</v>
      </c>
      <c r="B22" s="11" t="s">
        <v>43</v>
      </c>
      <c r="C22" s="58">
        <f aca="true" t="shared" si="6" ref="C22:K22">+C14/C21*POWER(10,3)</f>
        <v>2.27862945970604</v>
      </c>
      <c r="D22" s="59">
        <f t="shared" si="6"/>
        <v>11.511114912920346</v>
      </c>
      <c r="E22" s="58">
        <f t="shared" si="6"/>
        <v>133.7231843172637</v>
      </c>
      <c r="F22" s="31">
        <f t="shared" si="6"/>
        <v>543.1674604097083</v>
      </c>
      <c r="G22" s="31">
        <f t="shared" si="6"/>
        <v>2075.9815665364927</v>
      </c>
      <c r="H22" s="31">
        <f t="shared" si="6"/>
        <v>5533.504180235851</v>
      </c>
      <c r="I22" s="31">
        <f t="shared" si="6"/>
        <v>10417.681493190852</v>
      </c>
      <c r="J22" s="31">
        <f t="shared" si="6"/>
        <v>19854.62776369458</v>
      </c>
      <c r="K22" s="32">
        <f t="shared" si="6"/>
        <v>35547.10965363905</v>
      </c>
    </row>
    <row r="23" spans="1:11" ht="12.75">
      <c r="A23" s="2" t="s">
        <v>39</v>
      </c>
      <c r="B23" s="11" t="s">
        <v>40</v>
      </c>
      <c r="C23" s="60">
        <f aca="true" t="shared" si="7" ref="C23:K23">SQRT($D$6*C20*C21)/POWER(10,3)</f>
        <v>8.400705352686876</v>
      </c>
      <c r="D23" s="61">
        <f t="shared" si="7"/>
        <v>7.454794677632009</v>
      </c>
      <c r="E23" s="60">
        <f t="shared" si="7"/>
        <v>4.254578200573574</v>
      </c>
      <c r="F23" s="33">
        <f t="shared" si="7"/>
        <v>3.010437923113877</v>
      </c>
      <c r="G23" s="33">
        <f t="shared" si="7"/>
        <v>2.155821693586187</v>
      </c>
      <c r="H23" s="33">
        <f t="shared" si="7"/>
        <v>1.6877637346162846</v>
      </c>
      <c r="I23" s="33">
        <f t="shared" si="7"/>
        <v>1.440998995177041</v>
      </c>
      <c r="J23" s="33">
        <f t="shared" si="7"/>
        <v>1.2264986971729193</v>
      </c>
      <c r="K23" s="34">
        <f t="shared" si="7"/>
        <v>1.0603401033698245</v>
      </c>
    </row>
    <row r="24" spans="1:11" ht="13.5" thickBot="1">
      <c r="A24" s="3" t="s">
        <v>41</v>
      </c>
      <c r="B24" s="14" t="s">
        <v>42</v>
      </c>
      <c r="C24" s="62">
        <f aca="true" t="shared" si="8" ref="C24:K24">POWER(10,6)/(2*PI()*C14*C20)</f>
        <v>395.890344807231</v>
      </c>
      <c r="D24" s="64">
        <f t="shared" si="8"/>
        <v>99.51564464064074</v>
      </c>
      <c r="E24" s="70">
        <f t="shared" si="8"/>
        <v>26.300281208588302</v>
      </c>
      <c r="F24" s="35">
        <f t="shared" si="8"/>
        <v>12.932635154152708</v>
      </c>
      <c r="G24" s="35">
        <f t="shared" si="8"/>
        <v>6.598283241914646</v>
      </c>
      <c r="H24" s="35">
        <f t="shared" si="8"/>
        <v>4.038839349899552</v>
      </c>
      <c r="I24" s="35">
        <f t="shared" si="8"/>
        <v>2.942941923165891</v>
      </c>
      <c r="J24" s="35">
        <f t="shared" si="8"/>
        <v>2.1314943767607386</v>
      </c>
      <c r="K24" s="36">
        <f t="shared" si="8"/>
        <v>1.5928887849660867</v>
      </c>
    </row>
    <row r="25" ht="13.5" thickTop="1"/>
    <row r="26" ht="12.75">
      <c r="C26" s="4" t="s">
        <v>50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1">
      <pane xSplit="4290" ySplit="615" topLeftCell="F3" activePane="bottomRight" state="split"/>
      <selection pane="topLeft" activeCell="A1" sqref="A1"/>
      <selection pane="topRight" activeCell="C1" sqref="C1"/>
      <selection pane="bottomLeft" activeCell="A2" sqref="A2"/>
      <selection pane="bottomRight" activeCell="D10" sqref="D10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1" width="9.7109375" style="0" customWidth="1"/>
  </cols>
  <sheetData>
    <row r="1" spans="1:1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10"/>
    </row>
    <row r="3" spans="1:11" ht="13.5" thickBot="1">
      <c r="A3" s="2" t="s">
        <v>33</v>
      </c>
      <c r="B3" s="11" t="s">
        <v>2</v>
      </c>
      <c r="C3" s="12"/>
      <c r="D3" s="37">
        <v>1.9</v>
      </c>
      <c r="E3" s="12" t="s">
        <v>2</v>
      </c>
      <c r="F3" s="39" t="s">
        <v>45</v>
      </c>
      <c r="G3" s="40"/>
      <c r="H3" s="40"/>
      <c r="I3" s="40"/>
      <c r="J3" s="40"/>
      <c r="K3" s="13"/>
    </row>
    <row r="4" spans="1:11" ht="13.5" thickBot="1">
      <c r="A4" s="2" t="s">
        <v>34</v>
      </c>
      <c r="B4" s="11" t="s">
        <v>6</v>
      </c>
      <c r="C4" s="12"/>
      <c r="D4" s="37">
        <v>2.223</v>
      </c>
      <c r="E4" s="12" t="s">
        <v>6</v>
      </c>
      <c r="F4" s="39" t="s">
        <v>44</v>
      </c>
      <c r="G4" s="40"/>
      <c r="H4" s="40"/>
      <c r="I4" s="40"/>
      <c r="J4" s="40"/>
      <c r="K4" s="13"/>
    </row>
    <row r="5" spans="1:11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3"/>
    </row>
    <row r="6" spans="1:11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6"/>
    </row>
    <row r="7" spans="1:1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2" t="s">
        <v>0</v>
      </c>
      <c r="B8" s="11" t="s">
        <v>3</v>
      </c>
      <c r="C8" s="12"/>
      <c r="D8" s="18">
        <f>+PI()*POWER(D3,2)/4</f>
        <v>2.8352873698647882</v>
      </c>
      <c r="E8" s="12" t="s">
        <v>3</v>
      </c>
      <c r="F8" s="12"/>
      <c r="G8" s="12"/>
      <c r="H8" s="12"/>
      <c r="I8" s="12"/>
      <c r="J8" s="12"/>
      <c r="K8" s="13"/>
    </row>
    <row r="9" spans="1:11" ht="12.75">
      <c r="A9" s="2" t="s">
        <v>49</v>
      </c>
      <c r="B9" s="11" t="s">
        <v>2</v>
      </c>
      <c r="C9" s="12"/>
      <c r="D9" s="18">
        <f>+PI()*D3</f>
        <v>5.969026041820607</v>
      </c>
      <c r="E9" s="12" t="s">
        <v>2</v>
      </c>
      <c r="F9" s="12"/>
      <c r="G9" s="12"/>
      <c r="H9" s="12"/>
      <c r="I9" s="12"/>
      <c r="J9" s="12"/>
      <c r="K9" s="13"/>
    </row>
    <row r="10" spans="1:11" ht="12.75">
      <c r="A10" s="3" t="s">
        <v>36</v>
      </c>
      <c r="B10" s="14" t="s">
        <v>32</v>
      </c>
      <c r="C10" s="15"/>
      <c r="D10" s="19">
        <f>0.623*D3*(LOG(D3/D4)+4.68)*POWER(D5,2)</f>
        <v>5.4590043954510685</v>
      </c>
      <c r="E10" s="15" t="s">
        <v>5</v>
      </c>
      <c r="F10" s="15"/>
      <c r="G10" s="15"/>
      <c r="H10" s="15"/>
      <c r="I10" s="15"/>
      <c r="J10" s="15"/>
      <c r="K10" s="16"/>
    </row>
    <row r="11" spans="1:2" ht="12.75">
      <c r="A11" s="4" t="s">
        <v>10</v>
      </c>
      <c r="B11" s="5"/>
    </row>
    <row r="12" spans="1:11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10"/>
    </row>
    <row r="13" spans="1:11" ht="13.5" thickBot="1">
      <c r="A13" s="2" t="s">
        <v>11</v>
      </c>
      <c r="B13" s="11"/>
      <c r="C13" s="20" t="s">
        <v>13</v>
      </c>
      <c r="D13" s="20" t="s">
        <v>14</v>
      </c>
      <c r="E13" s="20" t="s">
        <v>15</v>
      </c>
      <c r="F13" s="81" t="s">
        <v>16</v>
      </c>
      <c r="G13" s="81" t="s">
        <v>17</v>
      </c>
      <c r="H13" s="20" t="s">
        <v>18</v>
      </c>
      <c r="I13" s="20" t="s">
        <v>19</v>
      </c>
      <c r="J13" s="20" t="s">
        <v>20</v>
      </c>
      <c r="K13" s="1" t="s">
        <v>21</v>
      </c>
    </row>
    <row r="14" spans="1:11" ht="13.5" thickBot="1">
      <c r="A14" s="3" t="s">
        <v>22</v>
      </c>
      <c r="B14" s="14" t="s">
        <v>23</v>
      </c>
      <c r="C14" s="41">
        <v>1.83</v>
      </c>
      <c r="D14" s="65">
        <v>3.65</v>
      </c>
      <c r="E14" s="65">
        <v>7.1</v>
      </c>
      <c r="F14" s="82">
        <v>10.137</v>
      </c>
      <c r="G14" s="82">
        <v>14.12</v>
      </c>
      <c r="H14" s="65">
        <v>18.118</v>
      </c>
      <c r="I14" s="65">
        <v>21.225</v>
      </c>
      <c r="J14" s="65">
        <v>24.94</v>
      </c>
      <c r="K14" s="42">
        <v>28.85</v>
      </c>
    </row>
    <row r="15" spans="1:11" ht="12.75">
      <c r="A15" s="38" t="s">
        <v>7</v>
      </c>
      <c r="B15" s="17"/>
      <c r="C15" s="9"/>
      <c r="D15" s="9"/>
      <c r="E15" s="9"/>
      <c r="F15" s="83"/>
      <c r="G15" s="83"/>
      <c r="H15" s="9"/>
      <c r="I15" s="9"/>
      <c r="J15" s="9"/>
      <c r="K15" s="10"/>
    </row>
    <row r="16" spans="1:11" ht="12.75">
      <c r="A16" s="2" t="s">
        <v>47</v>
      </c>
      <c r="B16" s="20"/>
      <c r="C16" s="18">
        <f aca="true" t="shared" si="0" ref="C16:K16">+$D$9*C14/300</f>
        <v>0.036411058855105705</v>
      </c>
      <c r="D16" s="18">
        <f t="shared" si="0"/>
        <v>0.07262315017548406</v>
      </c>
      <c r="E16" s="18">
        <f t="shared" si="0"/>
        <v>0.14126694965642103</v>
      </c>
      <c r="F16" s="73">
        <f t="shared" si="0"/>
        <v>0.20169338995311833</v>
      </c>
      <c r="G16" s="73">
        <f t="shared" si="0"/>
        <v>0.28094215903502323</v>
      </c>
      <c r="H16" s="18">
        <f t="shared" si="0"/>
        <v>0.36048937941901915</v>
      </c>
      <c r="I16" s="18">
        <f t="shared" si="0"/>
        <v>0.422308592458808</v>
      </c>
      <c r="J16" s="18">
        <f t="shared" si="0"/>
        <v>0.4962250316100198</v>
      </c>
      <c r="K16" s="21">
        <f t="shared" si="0"/>
        <v>0.5740213376884151</v>
      </c>
    </row>
    <row r="17" spans="1:11" ht="12.75">
      <c r="A17" s="2" t="s">
        <v>29</v>
      </c>
      <c r="B17" s="11" t="s">
        <v>24</v>
      </c>
      <c r="C17" s="22">
        <f aca="true" t="shared" si="1" ref="C17:K17">2.376*POWER(10,-6)*POWER($D$5,2)*POWER($D$3,4)*POWER(C14,4)</f>
        <v>0.00034726834638581426</v>
      </c>
      <c r="D17" s="23">
        <f t="shared" si="1"/>
        <v>0.005495817440561084</v>
      </c>
      <c r="E17" s="18">
        <f t="shared" si="1"/>
        <v>0.07868541414731975</v>
      </c>
      <c r="F17" s="73">
        <f t="shared" si="1"/>
        <v>0.3269630124771239</v>
      </c>
      <c r="G17" s="73">
        <f t="shared" si="1"/>
        <v>1.2308344038274575</v>
      </c>
      <c r="H17" s="18">
        <f t="shared" si="1"/>
        <v>3.336582452114845</v>
      </c>
      <c r="I17" s="18">
        <f t="shared" si="1"/>
        <v>6.284223693153814</v>
      </c>
      <c r="J17" s="18">
        <f t="shared" si="1"/>
        <v>11.979719150712675</v>
      </c>
      <c r="K17" s="21">
        <f t="shared" si="1"/>
        <v>21.45083044570611</v>
      </c>
    </row>
    <row r="18" spans="1:11" ht="12.75">
      <c r="A18" s="2" t="s">
        <v>30</v>
      </c>
      <c r="B18" s="11" t="s">
        <v>24</v>
      </c>
      <c r="C18" s="24">
        <f aca="true" t="shared" si="2" ref="C18:K18">0.028*($D$5*$D$3/$D$4)*SQRT(C14)</f>
        <v>0.032374100789497706</v>
      </c>
      <c r="D18" s="24">
        <f t="shared" si="2"/>
        <v>0.04572130332369217</v>
      </c>
      <c r="E18" s="24">
        <f t="shared" si="2"/>
        <v>0.06376778677697066</v>
      </c>
      <c r="F18" s="74">
        <f t="shared" si="2"/>
        <v>0.0761950735909835</v>
      </c>
      <c r="G18" s="74">
        <f t="shared" si="2"/>
        <v>0.08992687835650703</v>
      </c>
      <c r="H18" s="24">
        <f t="shared" si="2"/>
        <v>0.10186554128711389</v>
      </c>
      <c r="I18" s="24">
        <f t="shared" si="2"/>
        <v>0.11025442256208698</v>
      </c>
      <c r="J18" s="24">
        <f t="shared" si="2"/>
        <v>0.1195144436571438</v>
      </c>
      <c r="K18" s="6">
        <f t="shared" si="2"/>
        <v>0.12854200754047246</v>
      </c>
    </row>
    <row r="19" spans="1:11" ht="12.75">
      <c r="A19" s="2" t="s">
        <v>27</v>
      </c>
      <c r="B19" s="11" t="s">
        <v>28</v>
      </c>
      <c r="C19" s="25">
        <f aca="true" t="shared" si="3" ref="C19:K19">+C17/(C17+C18)</f>
        <v>0.01061289168383197</v>
      </c>
      <c r="D19" s="25">
        <f t="shared" si="3"/>
        <v>0.10730430290796168</v>
      </c>
      <c r="E19" s="25">
        <f t="shared" si="3"/>
        <v>0.5523597478805595</v>
      </c>
      <c r="F19" s="75">
        <f t="shared" si="3"/>
        <v>0.8110044763479914</v>
      </c>
      <c r="G19" s="75">
        <f t="shared" si="3"/>
        <v>0.9319128448346039</v>
      </c>
      <c r="H19" s="25">
        <f t="shared" si="3"/>
        <v>0.9703745580905735</v>
      </c>
      <c r="I19" s="25">
        <f t="shared" si="3"/>
        <v>0.9827578700611843</v>
      </c>
      <c r="J19" s="25">
        <f t="shared" si="3"/>
        <v>0.9901221475951372</v>
      </c>
      <c r="K19" s="26">
        <f t="shared" si="3"/>
        <v>0.9940432926018137</v>
      </c>
    </row>
    <row r="20" spans="1:11" ht="12.75">
      <c r="A20" s="2" t="s">
        <v>31</v>
      </c>
      <c r="B20" s="11" t="s">
        <v>24</v>
      </c>
      <c r="C20" s="27">
        <f aca="true" t="shared" si="4" ref="C20:K20">2*PI()*C14*$D$10</f>
        <v>62.76888326306829</v>
      </c>
      <c r="D20" s="27">
        <f t="shared" si="4"/>
        <v>125.1947671640433</v>
      </c>
      <c r="E20" s="27">
        <f t="shared" si="4"/>
        <v>243.5295470862212</v>
      </c>
      <c r="F20" s="76">
        <f t="shared" si="4"/>
        <v>347.6984533539471</v>
      </c>
      <c r="G20" s="76">
        <f t="shared" si="4"/>
        <v>484.3150992756963</v>
      </c>
      <c r="H20" s="27">
        <f t="shared" si="4"/>
        <v>621.4462442405853</v>
      </c>
      <c r="I20" s="27">
        <f t="shared" si="4"/>
        <v>728.0161460429642</v>
      </c>
      <c r="J20" s="27">
        <f t="shared" si="4"/>
        <v>855.4404090606138</v>
      </c>
      <c r="K20" s="28">
        <f t="shared" si="4"/>
        <v>989.5531596390821</v>
      </c>
    </row>
    <row r="21" spans="1:11" ht="12.75">
      <c r="A21" s="2" t="s">
        <v>37</v>
      </c>
      <c r="B21" s="11" t="s">
        <v>38</v>
      </c>
      <c r="C21" s="29">
        <f aca="true" t="shared" si="5" ref="C21:K21">+C20/(2*(C17+C18))</f>
        <v>959.1420671061331</v>
      </c>
      <c r="D21" s="29">
        <f t="shared" si="5"/>
        <v>1222.1964579022413</v>
      </c>
      <c r="E21" s="29">
        <f t="shared" si="5"/>
        <v>854.7703579354802</v>
      </c>
      <c r="F21" s="77">
        <f t="shared" si="5"/>
        <v>431.21850381937867</v>
      </c>
      <c r="G21" s="77">
        <f t="shared" si="5"/>
        <v>183.34694763116082</v>
      </c>
      <c r="H21" s="29">
        <f t="shared" si="5"/>
        <v>90.36725950677153</v>
      </c>
      <c r="I21" s="29">
        <f t="shared" si="5"/>
        <v>56.92537630660562</v>
      </c>
      <c r="J21" s="29">
        <f t="shared" si="5"/>
        <v>35.35101634283179</v>
      </c>
      <c r="K21" s="30">
        <f t="shared" si="5"/>
        <v>22.928219107924185</v>
      </c>
    </row>
    <row r="22" spans="1:11" ht="12.75">
      <c r="A22" s="2" t="s">
        <v>46</v>
      </c>
      <c r="B22" s="11" t="s">
        <v>43</v>
      </c>
      <c r="C22" s="31">
        <f aca="true" t="shared" si="6" ref="C22:K22">+C14/C21*POWER(10,3)</f>
        <v>1.907955101501666</v>
      </c>
      <c r="D22" s="31">
        <f t="shared" si="6"/>
        <v>2.986426589932033</v>
      </c>
      <c r="E22" s="31">
        <f t="shared" si="6"/>
        <v>8.306324539784663</v>
      </c>
      <c r="F22" s="78">
        <f t="shared" si="6"/>
        <v>23.507803840082918</v>
      </c>
      <c r="G22" s="78">
        <f t="shared" si="6"/>
        <v>77.01246288760265</v>
      </c>
      <c r="H22" s="31">
        <f t="shared" si="6"/>
        <v>200.49296724155226</v>
      </c>
      <c r="I22" s="31">
        <f t="shared" si="6"/>
        <v>372.85656023914686</v>
      </c>
      <c r="J22" s="31">
        <f t="shared" si="6"/>
        <v>705.4959822974693</v>
      </c>
      <c r="K22" s="32">
        <f t="shared" si="6"/>
        <v>1258.2747863757636</v>
      </c>
    </row>
    <row r="23" spans="1:11" ht="13.5" thickBot="1">
      <c r="A23" s="2" t="s">
        <v>39</v>
      </c>
      <c r="B23" s="11" t="s">
        <v>40</v>
      </c>
      <c r="C23" s="33">
        <f aca="true" t="shared" si="7" ref="C23:K23">SQRT($D$6*C20*C21)/POWER(10,3)</f>
        <v>4.907311950258833</v>
      </c>
      <c r="D23" s="33">
        <f t="shared" si="7"/>
        <v>7.8233650298522965</v>
      </c>
      <c r="E23" s="33">
        <f t="shared" si="7"/>
        <v>9.124951246571232</v>
      </c>
      <c r="F23" s="79">
        <f t="shared" si="7"/>
        <v>7.744262568782159</v>
      </c>
      <c r="G23" s="79">
        <f t="shared" si="7"/>
        <v>5.9597884238916246</v>
      </c>
      <c r="H23" s="33">
        <f t="shared" si="7"/>
        <v>4.73955246928642</v>
      </c>
      <c r="I23" s="33">
        <f t="shared" si="7"/>
        <v>4.071490786961479</v>
      </c>
      <c r="J23" s="33">
        <f t="shared" si="7"/>
        <v>3.4779699757772766</v>
      </c>
      <c r="K23" s="34">
        <f t="shared" si="7"/>
        <v>3.012553180486184</v>
      </c>
    </row>
    <row r="24" spans="1:11" ht="14.25" thickBot="1" thickTop="1">
      <c r="A24" s="3" t="s">
        <v>41</v>
      </c>
      <c r="B24" s="14" t="s">
        <v>42</v>
      </c>
      <c r="C24" s="35">
        <f aca="true" t="shared" si="8" ref="C24:K24">POWER(10,6)/(2*PI()*C14*C20)</f>
        <v>1385.5577753927848</v>
      </c>
      <c r="D24" s="35">
        <f t="shared" si="8"/>
        <v>348.29006823140537</v>
      </c>
      <c r="E24" s="35">
        <f t="shared" si="8"/>
        <v>92.04710244024793</v>
      </c>
      <c r="F24" s="80">
        <f t="shared" si="8"/>
        <v>45.15521623281511</v>
      </c>
      <c r="G24" s="84">
        <f t="shared" si="8"/>
        <v>23.273270961632477</v>
      </c>
      <c r="H24" s="35">
        <f t="shared" si="8"/>
        <v>14.135341612184355</v>
      </c>
      <c r="I24" s="35">
        <f t="shared" si="8"/>
        <v>10.299862367589162</v>
      </c>
      <c r="J24" s="35">
        <f t="shared" si="8"/>
        <v>7.459915720765759</v>
      </c>
      <c r="K24" s="36">
        <f t="shared" si="8"/>
        <v>5.5748756449728285</v>
      </c>
    </row>
    <row r="25" ht="13.5" thickTop="1"/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29"/>
  <sheetViews>
    <sheetView showGridLines="0" showZeros="0" zoomScalePageLayoutView="0" workbookViewId="0" topLeftCell="A4">
      <pane xSplit="4290" topLeftCell="A1" activePane="topRight" state="split"/>
      <selection pane="topLeft" activeCell="A1" sqref="A1"/>
      <selection pane="topRight" activeCell="M29" sqref="M29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5" width="7.7109375" style="0" hidden="1" customWidth="1"/>
    <col min="6" max="6" width="7.7109375" style="0" customWidth="1"/>
    <col min="7" max="8" width="7.7109375" style="0" hidden="1" customWidth="1"/>
    <col min="9" max="28" width="7.7109375" style="0" customWidth="1"/>
    <col min="29" max="34" width="7.7109375" style="0" hidden="1" customWidth="1"/>
  </cols>
  <sheetData>
    <row r="1" spans="1:34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18"/>
      <c r="AH1" s="12"/>
    </row>
    <row r="2" spans="1:34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/>
    </row>
    <row r="3" spans="1:34" ht="13.5" thickBot="1">
      <c r="A3" s="2" t="s">
        <v>33</v>
      </c>
      <c r="B3" s="11"/>
      <c r="C3" s="12"/>
      <c r="D3" s="12"/>
      <c r="E3" s="12"/>
      <c r="F3" s="37">
        <v>1.5</v>
      </c>
      <c r="G3" s="12" t="s">
        <v>2</v>
      </c>
      <c r="H3" s="12"/>
      <c r="I3" s="12"/>
      <c r="J3" s="12"/>
      <c r="K3" s="12"/>
      <c r="L3" s="12"/>
      <c r="M3" s="39" t="s">
        <v>45</v>
      </c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12"/>
      <c r="AG3" s="12"/>
      <c r="AH3" s="13"/>
    </row>
    <row r="4" spans="1:34" ht="13.5" thickBot="1">
      <c r="A4" s="2" t="s">
        <v>34</v>
      </c>
      <c r="B4" s="11" t="s">
        <v>6</v>
      </c>
      <c r="C4" s="12"/>
      <c r="D4" s="12"/>
      <c r="E4" s="12"/>
      <c r="F4" s="37">
        <v>5</v>
      </c>
      <c r="G4" s="12" t="s">
        <v>6</v>
      </c>
      <c r="H4" s="12"/>
      <c r="I4" s="12"/>
      <c r="J4" s="12"/>
      <c r="K4" s="12"/>
      <c r="L4" s="12"/>
      <c r="M4" s="39" t="s">
        <v>44</v>
      </c>
      <c r="N4" s="39"/>
      <c r="O4" s="39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12"/>
      <c r="AG4" s="12"/>
      <c r="AH4" s="13"/>
    </row>
    <row r="5" spans="1:34" ht="13.5" thickBot="1">
      <c r="A5" s="2" t="s">
        <v>35</v>
      </c>
      <c r="B5" s="11" t="s">
        <v>25</v>
      </c>
      <c r="C5" s="12"/>
      <c r="D5" s="12"/>
      <c r="E5" s="12"/>
      <c r="F5" s="37">
        <v>1</v>
      </c>
      <c r="G5" s="12" t="s">
        <v>12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1:34" ht="13.5" thickBot="1">
      <c r="A6" s="3" t="s">
        <v>48</v>
      </c>
      <c r="B6" s="14" t="s">
        <v>26</v>
      </c>
      <c r="C6" s="15"/>
      <c r="D6" s="12"/>
      <c r="E6" s="12"/>
      <c r="F6" s="37">
        <v>400</v>
      </c>
      <c r="G6" s="15" t="s">
        <v>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3"/>
    </row>
    <row r="7" spans="1:34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2"/>
      <c r="AH7" s="10"/>
    </row>
    <row r="8" spans="1:34" ht="12.75">
      <c r="A8" s="2" t="s">
        <v>0</v>
      </c>
      <c r="B8" s="11" t="s">
        <v>3</v>
      </c>
      <c r="C8" s="12"/>
      <c r="D8" s="12"/>
      <c r="E8" s="12"/>
      <c r="F8" s="18">
        <f>+PI()*POWER(F3,2)/4</f>
        <v>1.7671458676442586</v>
      </c>
      <c r="G8" s="12" t="s">
        <v>3</v>
      </c>
      <c r="H8" s="12"/>
      <c r="I8" s="12"/>
      <c r="J8" s="12"/>
      <c r="K8" s="12"/>
      <c r="L8" s="12"/>
      <c r="M8" s="85"/>
      <c r="N8" s="85"/>
      <c r="O8" s="85"/>
      <c r="P8" s="85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ht="12.75">
      <c r="A9" s="2" t="s">
        <v>49</v>
      </c>
      <c r="B9" s="11" t="s">
        <v>2</v>
      </c>
      <c r="C9" s="12"/>
      <c r="D9" s="12"/>
      <c r="E9" s="12"/>
      <c r="F9" s="31">
        <f>+PI()*F3</f>
        <v>4.71238898038469</v>
      </c>
      <c r="G9" s="12" t="s">
        <v>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</row>
    <row r="10" spans="1:34" ht="12.75">
      <c r="A10" s="3" t="s">
        <v>36</v>
      </c>
      <c r="B10" s="14" t="s">
        <v>32</v>
      </c>
      <c r="C10" s="15"/>
      <c r="D10" s="15"/>
      <c r="E10" s="15"/>
      <c r="F10" s="19">
        <f>0.623*F3*(LOG(F3/F4)+4.68)*POWER(F5,2)</f>
        <v>3.8848298125355245</v>
      </c>
      <c r="G10" s="15" t="s">
        <v>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3"/>
    </row>
    <row r="11" spans="1:34" ht="12.75">
      <c r="A11" s="4" t="s">
        <v>10</v>
      </c>
      <c r="B11" s="5"/>
      <c r="D11" s="86"/>
      <c r="E11" s="86"/>
      <c r="AG11" s="116"/>
      <c r="AH11" s="108"/>
    </row>
    <row r="12" spans="1:34" ht="13.5" thickBot="1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"/>
      <c r="AH12" s="13"/>
    </row>
    <row r="13" spans="1:34" ht="12.75">
      <c r="A13" s="2" t="s">
        <v>11</v>
      </c>
      <c r="B13" s="11"/>
      <c r="C13" s="88" t="s">
        <v>13</v>
      </c>
      <c r="D13" s="89"/>
      <c r="E13" s="109"/>
      <c r="F13" s="88" t="s">
        <v>14</v>
      </c>
      <c r="G13" s="109"/>
      <c r="H13" s="109"/>
      <c r="I13" s="144" t="s">
        <v>15</v>
      </c>
      <c r="J13" s="145"/>
      <c r="K13" s="146"/>
      <c r="L13" s="146"/>
      <c r="M13" s="147" t="s">
        <v>16</v>
      </c>
      <c r="N13" s="148"/>
      <c r="O13" s="149"/>
      <c r="P13" s="149"/>
      <c r="Q13" s="147" t="s">
        <v>17</v>
      </c>
      <c r="R13" s="148"/>
      <c r="S13" s="149"/>
      <c r="T13" s="149"/>
      <c r="U13" s="147" t="s">
        <v>18</v>
      </c>
      <c r="V13" s="148"/>
      <c r="W13" s="149"/>
      <c r="X13" s="149"/>
      <c r="Y13" s="147" t="s">
        <v>19</v>
      </c>
      <c r="Z13" s="148"/>
      <c r="AA13" s="150"/>
      <c r="AB13" s="150"/>
      <c r="AC13" s="109" t="s">
        <v>20</v>
      </c>
      <c r="AD13" s="89"/>
      <c r="AE13" s="109"/>
      <c r="AF13" s="88" t="s">
        <v>21</v>
      </c>
      <c r="AG13" s="142"/>
      <c r="AH13" s="143"/>
    </row>
    <row r="14" spans="1:34" ht="12.75">
      <c r="A14" s="3" t="s">
        <v>22</v>
      </c>
      <c r="B14" s="14" t="s">
        <v>23</v>
      </c>
      <c r="C14" s="105">
        <v>1.83</v>
      </c>
      <c r="D14" s="105" t="s">
        <v>52</v>
      </c>
      <c r="E14" s="105" t="s">
        <v>53</v>
      </c>
      <c r="F14" s="105">
        <v>3.65</v>
      </c>
      <c r="G14" s="107" t="s">
        <v>52</v>
      </c>
      <c r="H14" s="107" t="s">
        <v>53</v>
      </c>
      <c r="I14" s="151">
        <v>7.1</v>
      </c>
      <c r="J14" s="105" t="s">
        <v>52</v>
      </c>
      <c r="K14" s="107" t="s">
        <v>53</v>
      </c>
      <c r="L14" s="107" t="s">
        <v>63</v>
      </c>
      <c r="M14" s="105">
        <v>10.125</v>
      </c>
      <c r="N14" s="105" t="s">
        <v>52</v>
      </c>
      <c r="O14" s="105" t="s">
        <v>53</v>
      </c>
      <c r="P14" s="105" t="s">
        <v>63</v>
      </c>
      <c r="Q14" s="105">
        <v>14.175</v>
      </c>
      <c r="R14" s="105" t="s">
        <v>52</v>
      </c>
      <c r="S14" s="105" t="s">
        <v>53</v>
      </c>
      <c r="T14" s="105" t="s">
        <v>63</v>
      </c>
      <c r="U14" s="105">
        <v>18.118</v>
      </c>
      <c r="V14" s="105" t="s">
        <v>52</v>
      </c>
      <c r="W14" s="105" t="s">
        <v>53</v>
      </c>
      <c r="X14" s="105" t="s">
        <v>63</v>
      </c>
      <c r="Y14" s="105">
        <v>21.225</v>
      </c>
      <c r="Z14" s="105" t="s">
        <v>52</v>
      </c>
      <c r="AA14" s="105" t="s">
        <v>53</v>
      </c>
      <c r="AB14" s="105" t="s">
        <v>63</v>
      </c>
      <c r="AC14" s="106">
        <v>24.94</v>
      </c>
      <c r="AD14" s="105" t="s">
        <v>52</v>
      </c>
      <c r="AE14" s="105" t="s">
        <v>53</v>
      </c>
      <c r="AF14" s="107">
        <v>28.85</v>
      </c>
      <c r="AG14" s="107" t="s">
        <v>52</v>
      </c>
      <c r="AH14" s="105" t="s">
        <v>53</v>
      </c>
    </row>
    <row r="15" spans="1:34" ht="12.75">
      <c r="A15" s="38" t="s">
        <v>7</v>
      </c>
      <c r="B15" s="17"/>
      <c r="C15" s="2"/>
      <c r="D15" s="12"/>
      <c r="E15" s="10"/>
      <c r="F15" s="2"/>
      <c r="G15" s="12"/>
      <c r="H15" s="12"/>
      <c r="I15" s="152"/>
      <c r="J15" s="12"/>
      <c r="K15" s="9"/>
      <c r="L15" s="9"/>
      <c r="M15" s="2"/>
      <c r="N15" s="12"/>
      <c r="O15" s="9"/>
      <c r="P15" s="10"/>
      <c r="Q15" s="2"/>
      <c r="R15" s="12"/>
      <c r="S15" s="9"/>
      <c r="T15" s="10"/>
      <c r="U15" s="2"/>
      <c r="V15" s="12"/>
      <c r="W15" s="9"/>
      <c r="X15" s="9"/>
      <c r="Y15" s="2"/>
      <c r="Z15" s="12"/>
      <c r="AA15" s="9"/>
      <c r="AB15" s="153"/>
      <c r="AC15" s="12"/>
      <c r="AD15" s="12"/>
      <c r="AE15" s="10"/>
      <c r="AF15" s="2"/>
      <c r="AG15" s="12"/>
      <c r="AH15" s="13"/>
    </row>
    <row r="16" spans="1:34" ht="12.75">
      <c r="A16" s="2" t="s">
        <v>47</v>
      </c>
      <c r="B16" s="20"/>
      <c r="C16" s="90">
        <f>+$F$9*C14/300</f>
        <v>0.028745572780346607</v>
      </c>
      <c r="D16" s="18">
        <v>0.02</v>
      </c>
      <c r="E16" s="21">
        <v>0.019</v>
      </c>
      <c r="F16" s="90">
        <f>+$F$9*F14/300</f>
        <v>0.05733406592801373</v>
      </c>
      <c r="G16" s="18">
        <v>0.04</v>
      </c>
      <c r="H16" s="18">
        <v>0.038</v>
      </c>
      <c r="I16" s="154">
        <f>+$F$9*I14/300</f>
        <v>0.11152653920243764</v>
      </c>
      <c r="J16" s="18">
        <v>0.117</v>
      </c>
      <c r="K16" s="18">
        <v>0.1115</v>
      </c>
      <c r="L16" s="18">
        <v>0.112</v>
      </c>
      <c r="M16" s="90">
        <f>+$F$9*M14/300</f>
        <v>0.1590431280879833</v>
      </c>
      <c r="N16" s="18">
        <v>0.167</v>
      </c>
      <c r="O16" s="18">
        <v>0.159</v>
      </c>
      <c r="P16" s="21">
        <v>0.159</v>
      </c>
      <c r="Q16" s="90">
        <f>+$F$9*Q14/300</f>
        <v>0.2226603793231766</v>
      </c>
      <c r="R16" s="18">
        <v>0.232</v>
      </c>
      <c r="S16" s="18">
        <v>0.223</v>
      </c>
      <c r="T16" s="21">
        <v>0.223</v>
      </c>
      <c r="U16" s="90">
        <f>+$F$9*U14/300</f>
        <v>0.28459687848869936</v>
      </c>
      <c r="V16" s="18">
        <v>0.299</v>
      </c>
      <c r="W16" s="18">
        <v>0.285</v>
      </c>
      <c r="X16" s="18">
        <v>0.285</v>
      </c>
      <c r="Y16" s="90">
        <f>+$F$9*Y14/300</f>
        <v>0.3334015203622168</v>
      </c>
      <c r="Z16" s="18">
        <v>0.351</v>
      </c>
      <c r="AA16" s="18">
        <v>0.333</v>
      </c>
      <c r="AB16" s="155">
        <v>0.333</v>
      </c>
      <c r="AC16" s="18">
        <f>+$F$9*AC14/300</f>
        <v>0.3917566039026472</v>
      </c>
      <c r="AD16" s="18">
        <v>0.274</v>
      </c>
      <c r="AE16" s="21">
        <v>0.261</v>
      </c>
      <c r="AF16" s="90">
        <f>+$F$9*AF14/300</f>
        <v>0.4531747402803277</v>
      </c>
      <c r="AG16" s="18">
        <v>0.318</v>
      </c>
      <c r="AH16" s="21">
        <v>0.302</v>
      </c>
    </row>
    <row r="17" spans="1:34" ht="12.75">
      <c r="A17" s="2" t="s">
        <v>29</v>
      </c>
      <c r="B17" s="11" t="s">
        <v>24</v>
      </c>
      <c r="C17" s="91">
        <f>2.376*POWER(10,-6)*POWER($F$5,2)*POWER($F$3,4)*POWER(C14,4)</f>
        <v>0.000134901205759485</v>
      </c>
      <c r="D17" s="22">
        <v>3E-05</v>
      </c>
      <c r="E17" s="92">
        <v>3E-05</v>
      </c>
      <c r="F17" s="100">
        <f>2.376*POWER(10,-6)*POWER($F$5,2)*POWER($F$3,4)*POWER(F14,4)</f>
        <v>0.0021349265116781244</v>
      </c>
      <c r="G17" s="23">
        <v>0.0004</v>
      </c>
      <c r="H17" s="23">
        <v>0.0004</v>
      </c>
      <c r="I17" s="154">
        <f>2.376*POWER(10,-6)*POWER($F$5,2)*POWER($F$3,4)*POWER(I14,4)</f>
        <v>0.030566440490849993</v>
      </c>
      <c r="J17" s="18">
        <v>0.031</v>
      </c>
      <c r="K17" s="18">
        <v>0.031</v>
      </c>
      <c r="L17" s="18">
        <v>0.0305</v>
      </c>
      <c r="M17" s="90">
        <f>2.376*POWER(10,-6)*POWER($F$5,2)*POWER($F$3,4)*POWER(M14,4)</f>
        <v>0.126412959850708</v>
      </c>
      <c r="N17" s="18">
        <v>0.129</v>
      </c>
      <c r="O17" s="18">
        <v>0.1263</v>
      </c>
      <c r="P17" s="21">
        <v>0.1263</v>
      </c>
      <c r="Q17" s="90">
        <f>2.376*POWER(10,-6)*POWER($F$5,2)*POWER($F$3,4)*POWER(Q14,4)</f>
        <v>0.48562802656247994</v>
      </c>
      <c r="R17" s="18">
        <v>0.494</v>
      </c>
      <c r="S17" s="18">
        <v>0.4852</v>
      </c>
      <c r="T17" s="21">
        <v>0.4852</v>
      </c>
      <c r="U17" s="90">
        <f>2.376*POWER(10,-6)*POWER($F$5,2)*POWER($F$3,4)*POWER(U14,4)</f>
        <v>1.296141731864504</v>
      </c>
      <c r="V17" s="18">
        <v>1.318</v>
      </c>
      <c r="W17" s="18">
        <v>1.2949</v>
      </c>
      <c r="X17" s="18">
        <v>1.2949</v>
      </c>
      <c r="Y17" s="90">
        <f>2.376*POWER(10,-6)*POWER($F$5,2)*POWER($F$3,4)*POWER(Y14,4)</f>
        <v>2.4411938556787613</v>
      </c>
      <c r="Z17" s="18">
        <v>2.482</v>
      </c>
      <c r="AA17" s="18">
        <v>2.439</v>
      </c>
      <c r="AB17" s="155">
        <v>2.43</v>
      </c>
      <c r="AC17" s="18">
        <f>2.376*POWER(10,-6)*POWER($F$5,2)*POWER($F$3,4)*POWER(AC14,4)</f>
        <v>4.65368806259029</v>
      </c>
      <c r="AD17" s="18">
        <v>0.933</v>
      </c>
      <c r="AE17" s="21">
        <v>0.918</v>
      </c>
      <c r="AF17" s="90">
        <f>2.376*POWER(10,-6)*POWER($F$5,2)*POWER($F$3,4)*POWER(AF14,4)</f>
        <v>8.332872609279178</v>
      </c>
      <c r="AG17" s="18">
        <v>1.67</v>
      </c>
      <c r="AH17" s="21">
        <v>1.644</v>
      </c>
    </row>
    <row r="18" spans="1:34" ht="12.75">
      <c r="A18" s="2" t="s">
        <v>30</v>
      </c>
      <c r="B18" s="11" t="s">
        <v>24</v>
      </c>
      <c r="C18" s="93">
        <f>0.028*($F$5*$F$3/$F$4)*SQRT(C14)</f>
        <v>0.011363309377113695</v>
      </c>
      <c r="D18" s="24">
        <v>0.016</v>
      </c>
      <c r="E18" s="6">
        <v>0.016</v>
      </c>
      <c r="F18" s="93">
        <f>0.028*($F$5*$F$3/$F$4)*SQRT(F14)</f>
        <v>0.01604817746661595</v>
      </c>
      <c r="G18" s="24">
        <v>0.022</v>
      </c>
      <c r="H18" s="24">
        <v>0.023</v>
      </c>
      <c r="I18" s="156">
        <f>0.028*($F$5*$F$3/$F$4)*SQRT(I14)</f>
        <v>0.022382493158716703</v>
      </c>
      <c r="J18" s="24">
        <v>0.021</v>
      </c>
      <c r="K18" s="24">
        <v>0.021</v>
      </c>
      <c r="L18" s="24">
        <v>0.024</v>
      </c>
      <c r="M18" s="93">
        <f>0.028*($F$5*$F$3/$F$4)*SQRT(M14)</f>
        <v>0.026728636328851495</v>
      </c>
      <c r="N18" s="24">
        <v>0.025</v>
      </c>
      <c r="O18" s="24">
        <v>0.025</v>
      </c>
      <c r="P18" s="6">
        <v>0.0271</v>
      </c>
      <c r="Q18" s="93">
        <f>0.028*($F$5*$F$3/$F$4)*SQRT(Q14)</f>
        <v>0.031625749002988056</v>
      </c>
      <c r="R18" s="24">
        <v>0.029</v>
      </c>
      <c r="S18" s="24">
        <v>0.03</v>
      </c>
      <c r="T18" s="6">
        <v>0.0263</v>
      </c>
      <c r="U18" s="93">
        <f>0.028*($F$5*$F$3/$F$4)*SQRT(U14)</f>
        <v>0.03575480499177698</v>
      </c>
      <c r="V18" s="24">
        <v>0.033</v>
      </c>
      <c r="W18" s="24">
        <v>0.034</v>
      </c>
      <c r="X18" s="24">
        <v>0.0241</v>
      </c>
      <c r="Y18" s="93">
        <f>0.028*($F$5*$F$3/$F$4)*SQRT(Y14)</f>
        <v>0.03869930231929253</v>
      </c>
      <c r="Z18" s="24">
        <v>0.036</v>
      </c>
      <c r="AA18" s="24">
        <v>0.036</v>
      </c>
      <c r="AB18" s="157">
        <v>0.0222</v>
      </c>
      <c r="AC18" s="24">
        <f>0.028*($F$5*$F$3/$F$4)*SQRT(AC14)</f>
        <v>0.04194956972365747</v>
      </c>
      <c r="AD18" s="24">
        <v>0.059</v>
      </c>
      <c r="AE18" s="6">
        <v>0.059</v>
      </c>
      <c r="AF18" s="93">
        <f>0.028*($F$5*$F$3/$F$4)*SQRT(AF14)</f>
        <v>0.045118244646705837</v>
      </c>
      <c r="AG18" s="24">
        <v>0.063</v>
      </c>
      <c r="AH18" s="6">
        <v>0.064</v>
      </c>
    </row>
    <row r="19" spans="1:34" ht="12.75">
      <c r="A19" s="2" t="s">
        <v>27</v>
      </c>
      <c r="B19" s="11" t="s">
        <v>28</v>
      </c>
      <c r="C19" s="94">
        <f>+C17/(C17+C18)</f>
        <v>0.011732365204758306</v>
      </c>
      <c r="D19" s="25">
        <v>0.002</v>
      </c>
      <c r="E19" s="26">
        <v>0.001</v>
      </c>
      <c r="F19" s="94">
        <f>+F17/(F17+F18)</f>
        <v>0.11741265485951544</v>
      </c>
      <c r="G19" s="25">
        <v>0.019</v>
      </c>
      <c r="H19" s="25">
        <v>0.0128</v>
      </c>
      <c r="I19" s="158">
        <f>+I17/(I17+I18)</f>
        <v>0.5772815122802786</v>
      </c>
      <c r="J19" s="25">
        <v>0.599</v>
      </c>
      <c r="K19" s="25">
        <v>0.4962</v>
      </c>
      <c r="L19" s="25">
        <v>0.4049</v>
      </c>
      <c r="M19" s="94">
        <f>+M17/(M17+M18)</f>
        <v>0.8254645570135497</v>
      </c>
      <c r="N19" s="25">
        <v>0.838</v>
      </c>
      <c r="O19" s="25">
        <v>0.7826</v>
      </c>
      <c r="P19" s="26">
        <v>0.708</v>
      </c>
      <c r="Q19" s="94">
        <f>+Q17/(Q17+Q18)</f>
        <v>0.9388583505873602</v>
      </c>
      <c r="R19" s="25">
        <v>0.944</v>
      </c>
      <c r="S19" s="25">
        <v>0.9244</v>
      </c>
      <c r="T19" s="26">
        <v>0.8968</v>
      </c>
      <c r="U19" s="94">
        <f>+U17/(U17+U18)</f>
        <v>0.9731549681207443</v>
      </c>
      <c r="V19" s="25">
        <v>0.975</v>
      </c>
      <c r="W19" s="25">
        <v>0.9675</v>
      </c>
      <c r="X19" s="25">
        <v>0.9575</v>
      </c>
      <c r="Y19" s="94">
        <f>+Y17/(Y17+Y18)</f>
        <v>0.9843947703172288</v>
      </c>
      <c r="Z19" s="25">
        <v>0.986</v>
      </c>
      <c r="AA19" s="25">
        <v>0.9814</v>
      </c>
      <c r="AB19" s="159">
        <v>0.9766</v>
      </c>
      <c r="AC19" s="25">
        <f>+AC17/(AC17+AC18)</f>
        <v>0.9910662676704495</v>
      </c>
      <c r="AD19" s="25">
        <v>0.941</v>
      </c>
      <c r="AE19" s="26">
        <v>0.9301</v>
      </c>
      <c r="AF19" s="94">
        <f>+AF17/(AF17+AF18)</f>
        <v>0.9946146701001036</v>
      </c>
      <c r="AG19" s="25">
        <v>0.964</v>
      </c>
      <c r="AH19" s="26">
        <v>0.9572</v>
      </c>
    </row>
    <row r="20" spans="1:34" ht="12.75">
      <c r="A20" s="2" t="s">
        <v>31</v>
      </c>
      <c r="B20" s="11" t="s">
        <v>24</v>
      </c>
      <c r="C20" s="95">
        <f>2*PI()*C14*$F$10</f>
        <v>44.668663246200076</v>
      </c>
      <c r="D20" s="27">
        <v>30.9</v>
      </c>
      <c r="E20" s="28">
        <v>28.05</v>
      </c>
      <c r="F20" s="95">
        <f>2*PI()*F14*$F$10</f>
        <v>89.09323543640998</v>
      </c>
      <c r="G20" s="27">
        <v>61.6</v>
      </c>
      <c r="H20" s="27">
        <v>55.95</v>
      </c>
      <c r="I20" s="160">
        <f>2*PI()*I14*$F$10</f>
        <v>173.30464975301666</v>
      </c>
      <c r="J20" s="27">
        <v>139.3</v>
      </c>
      <c r="K20" s="27"/>
      <c r="L20" s="27"/>
      <c r="M20" s="95">
        <f>2*PI()*M14*$F$10</f>
        <v>247.14219419004138</v>
      </c>
      <c r="N20" s="27">
        <v>198.7</v>
      </c>
      <c r="O20" s="27"/>
      <c r="P20" s="28"/>
      <c r="Q20" s="95">
        <f>2*PI()*Q14*$F$10</f>
        <v>345.99907186605793</v>
      </c>
      <c r="R20" s="27">
        <v>272.2</v>
      </c>
      <c r="S20" s="27"/>
      <c r="T20" s="28"/>
      <c r="U20" s="95">
        <f>2*PI()*U14*$F$10</f>
        <v>442.24417524297974</v>
      </c>
      <c r="V20" s="27">
        <v>355.6</v>
      </c>
      <c r="W20" s="27"/>
      <c r="X20" s="27"/>
      <c r="Y20" s="95">
        <f>2*PI()*Y14*$F$10</f>
        <v>518.0832663391238</v>
      </c>
      <c r="Z20" s="27">
        <v>416.5</v>
      </c>
      <c r="AA20" s="27"/>
      <c r="AB20" s="161"/>
      <c r="AC20" s="27">
        <f>2*PI()*AC14*$F$10</f>
        <v>608.76309363947</v>
      </c>
      <c r="AD20" s="27">
        <v>420.8</v>
      </c>
      <c r="AE20" s="28">
        <v>382.32</v>
      </c>
      <c r="AF20" s="95">
        <f>2*PI()*AF14*$F$10</f>
        <v>704.2026965316242</v>
      </c>
      <c r="AG20" s="27">
        <v>486.7</v>
      </c>
      <c r="AH20" s="28">
        <v>442.25</v>
      </c>
    </row>
    <row r="21" spans="1:34" ht="12.75">
      <c r="A21" s="2" t="s">
        <v>37</v>
      </c>
      <c r="B21" s="11" t="s">
        <v>38</v>
      </c>
      <c r="C21" s="96">
        <f>+C20/(2*(C17+C18))</f>
        <v>1942.41803645234</v>
      </c>
      <c r="D21" s="29">
        <v>972</v>
      </c>
      <c r="E21" s="30">
        <v>1079</v>
      </c>
      <c r="F21" s="96">
        <f>+F20/(2*(F17+F18))</f>
        <v>2449.8907211542173</v>
      </c>
      <c r="G21" s="29">
        <v>1349</v>
      </c>
      <c r="H21" s="29">
        <v>1696</v>
      </c>
      <c r="I21" s="162">
        <f>+I20/(2*(I17+I18))</f>
        <v>1636.5263453651714</v>
      </c>
      <c r="J21" s="29">
        <v>1342</v>
      </c>
      <c r="K21" s="29">
        <v>2377</v>
      </c>
      <c r="L21" s="29"/>
      <c r="M21" s="96">
        <f>+M20/(2*(M17+M18))</f>
        <v>806.907464580249</v>
      </c>
      <c r="N21" s="29">
        <v>648</v>
      </c>
      <c r="O21" s="29">
        <v>1293</v>
      </c>
      <c r="P21" s="30"/>
      <c r="Q21" s="96">
        <f>+Q20/(2*(Q17+Q18))</f>
        <v>334.45775382481025</v>
      </c>
      <c r="R21" s="29">
        <v>266</v>
      </c>
      <c r="S21" s="29">
        <v>556.65</v>
      </c>
      <c r="T21" s="30"/>
      <c r="U21" s="96">
        <f>+U20/(2*(U17+U18))</f>
        <v>166.02046893478044</v>
      </c>
      <c r="V21" s="29">
        <v>132</v>
      </c>
      <c r="W21" s="29">
        <v>279</v>
      </c>
      <c r="X21" s="29"/>
      <c r="Y21" s="96">
        <f>+Y20/(2*(Y17+Y18))</f>
        <v>104.4567715887723</v>
      </c>
      <c r="Z21" s="29">
        <v>83</v>
      </c>
      <c r="AA21" s="29">
        <v>176</v>
      </c>
      <c r="AB21" s="163"/>
      <c r="AC21" s="29">
        <f>+AC20/(2*(AC17+AC18))</f>
        <v>64.82219682478774</v>
      </c>
      <c r="AD21" s="29">
        <v>212</v>
      </c>
      <c r="AE21" s="30">
        <v>387</v>
      </c>
      <c r="AF21" s="96">
        <f>+AF20/(2*(AF17+AF18))</f>
        <v>42.02694350051949</v>
      </c>
      <c r="AG21" s="29">
        <v>140</v>
      </c>
      <c r="AH21" s="30">
        <v>258</v>
      </c>
    </row>
    <row r="22" spans="1:34" ht="12.75">
      <c r="A22" s="2" t="s">
        <v>46</v>
      </c>
      <c r="B22" s="11" t="s">
        <v>43</v>
      </c>
      <c r="C22" s="97">
        <f>+C14/C21*POWER(10,3)</f>
        <v>0.9421246949201204</v>
      </c>
      <c r="D22" s="31">
        <v>1.9</v>
      </c>
      <c r="E22" s="32">
        <v>1.7</v>
      </c>
      <c r="F22" s="97">
        <f>+F14/F21*POWER(10,3)</f>
        <v>1.4898623716083037</v>
      </c>
      <c r="G22" s="31">
        <v>2.7</v>
      </c>
      <c r="H22" s="31">
        <v>2.15</v>
      </c>
      <c r="I22" s="164">
        <f>+I14/I21*POWER(10,3)</f>
        <v>4.338457501834911</v>
      </c>
      <c r="J22" s="31">
        <v>5.3</v>
      </c>
      <c r="K22" s="31">
        <v>2.99</v>
      </c>
      <c r="L22" s="31">
        <v>3.1</v>
      </c>
      <c r="M22" s="97">
        <f>+M14/M21*POWER(10,3)</f>
        <v>12.547907219159258</v>
      </c>
      <c r="N22" s="31">
        <v>15.6</v>
      </c>
      <c r="O22" s="31">
        <v>7.83</v>
      </c>
      <c r="P22" s="32">
        <v>8.7</v>
      </c>
      <c r="Q22" s="97">
        <f>+Q14/Q21*POWER(10,3)</f>
        <v>42.38203431643238</v>
      </c>
      <c r="R22" s="31">
        <v>53.3</v>
      </c>
      <c r="S22" s="31">
        <v>25.46</v>
      </c>
      <c r="T22" s="32">
        <v>26.2</v>
      </c>
      <c r="U22" s="97">
        <f>+U14/U21*POWER(10,3)</f>
        <v>109.13112169992414</v>
      </c>
      <c r="V22" s="31">
        <v>137.7</v>
      </c>
      <c r="W22" s="31">
        <v>64.94</v>
      </c>
      <c r="X22" s="31">
        <v>65.6</v>
      </c>
      <c r="Y22" s="97">
        <f>+Y14/Y21*POWER(10,3)</f>
        <v>203.194102949678</v>
      </c>
      <c r="Z22" s="31">
        <v>257</v>
      </c>
      <c r="AA22" s="31">
        <v>120.58</v>
      </c>
      <c r="AB22" s="165">
        <v>121.1</v>
      </c>
      <c r="AC22" s="31">
        <f>+AC14/AC21*POWER(10,3)</f>
        <v>384.74475136058714</v>
      </c>
      <c r="AD22" s="31">
        <v>117.5</v>
      </c>
      <c r="AE22" s="32">
        <v>64.37</v>
      </c>
      <c r="AF22" s="97">
        <f>+AF14/AF21*POWER(10,3)</f>
        <v>686.4643868199312</v>
      </c>
      <c r="AG22" s="31">
        <v>205.4</v>
      </c>
      <c r="AH22" s="32">
        <v>111.99</v>
      </c>
    </row>
    <row r="23" spans="1:34" ht="12.75">
      <c r="A23" s="2" t="s">
        <v>39</v>
      </c>
      <c r="B23" s="11" t="s">
        <v>40</v>
      </c>
      <c r="C23" s="98">
        <f>SQRT($F$6*C20*C21)/POWER(10,3)</f>
        <v>5.891187220030773</v>
      </c>
      <c r="D23" s="33">
        <v>3.5</v>
      </c>
      <c r="E23" s="34">
        <v>3.48</v>
      </c>
      <c r="F23" s="98">
        <f>SQRT($F$6*F20*F21)/POWER(10,3)</f>
        <v>9.343846976770733</v>
      </c>
      <c r="G23" s="33">
        <v>5.8</v>
      </c>
      <c r="H23" s="33">
        <v>6.1</v>
      </c>
      <c r="I23" s="166">
        <f>SQRT($F$6*I20*I21)/POWER(10,3)</f>
        <v>10.65115252158367</v>
      </c>
      <c r="J23" s="33">
        <v>8.6</v>
      </c>
      <c r="K23" s="33">
        <v>12</v>
      </c>
      <c r="L23" s="33">
        <v>14.7</v>
      </c>
      <c r="M23" s="98">
        <f>SQRT($F$6*M20*M21)/POWER(10,3)</f>
        <v>8.931313034592076</v>
      </c>
      <c r="N23" s="33">
        <v>7.2</v>
      </c>
      <c r="O23" s="33">
        <v>10.39</v>
      </c>
      <c r="P23" s="34">
        <v>13.4</v>
      </c>
      <c r="Q23" s="98">
        <f>SQRT($F$6*Q20*Q21)/POWER(10,3)</f>
        <v>6.80358941741169</v>
      </c>
      <c r="R23" s="33">
        <v>5.4</v>
      </c>
      <c r="S23" s="33">
        <v>8.066</v>
      </c>
      <c r="T23" s="34">
        <v>10.342</v>
      </c>
      <c r="U23" s="98">
        <f>SQRT($F$6*U20*U21)/POWER(10,3)</f>
        <v>5.419283545175127</v>
      </c>
      <c r="V23" s="33">
        <v>4.3</v>
      </c>
      <c r="W23" s="33">
        <v>6.46</v>
      </c>
      <c r="X23" s="33">
        <v>7.9</v>
      </c>
      <c r="Y23" s="98">
        <f>SQRT($F$6*Y20*Y21)/POWER(10,3)</f>
        <v>4.652625298299915</v>
      </c>
      <c r="Z23" s="33">
        <v>3.7</v>
      </c>
      <c r="AA23" s="33">
        <v>5.55</v>
      </c>
      <c r="AB23" s="167">
        <v>6.476</v>
      </c>
      <c r="AC23" s="33">
        <f>SQRT($F$6*AC20*AC21)/POWER(10,3)</f>
        <v>3.972976771921246</v>
      </c>
      <c r="AD23" s="33">
        <v>6</v>
      </c>
      <c r="AE23" s="34">
        <v>7.7</v>
      </c>
      <c r="AF23" s="98">
        <f>SQRT($F$6*AF20*AF21)/POWER(10,3)</f>
        <v>3.4406677805361</v>
      </c>
      <c r="AG23" s="33">
        <v>5.2</v>
      </c>
      <c r="AH23" s="34">
        <v>6.75</v>
      </c>
    </row>
    <row r="24" spans="1:34" ht="12.75">
      <c r="A24" s="3" t="s">
        <v>41</v>
      </c>
      <c r="B24" s="14" t="s">
        <v>42</v>
      </c>
      <c r="C24" s="99">
        <f>POWER(10,6)/(2*PI()*C14*C20)</f>
        <v>1947.000602603991</v>
      </c>
      <c r="D24" s="35">
        <v>2808</v>
      </c>
      <c r="E24" s="36">
        <v>3095</v>
      </c>
      <c r="F24" s="99">
        <f>POWER(10,6)/(2*PI()*F14*F20)</f>
        <v>489.4209283588296</v>
      </c>
      <c r="G24" s="35">
        <v>699</v>
      </c>
      <c r="H24" s="35">
        <v>776</v>
      </c>
      <c r="I24" s="168">
        <f>POWER(10,6)/(2*PI()*I14*I20)</f>
        <v>129.34557266535424</v>
      </c>
      <c r="J24" s="87">
        <v>149</v>
      </c>
      <c r="K24" s="87">
        <v>149</v>
      </c>
      <c r="L24" s="87">
        <v>147</v>
      </c>
      <c r="M24" s="99">
        <f>POWER(10,6)/(2*PI()*M14*M20)</f>
        <v>63.60308799815157</v>
      </c>
      <c r="N24" s="35">
        <v>67</v>
      </c>
      <c r="O24" s="35">
        <v>71</v>
      </c>
      <c r="P24" s="36">
        <v>69</v>
      </c>
      <c r="Q24" s="99">
        <f>POWER(10,6)/(2*PI()*Q14*Q20)</f>
        <v>32.45055510109774</v>
      </c>
      <c r="R24" s="35">
        <v>28.3</v>
      </c>
      <c r="S24" s="35">
        <v>34</v>
      </c>
      <c r="T24" s="36">
        <v>32</v>
      </c>
      <c r="U24" s="99">
        <f>POWER(10,6)/(2*PI()*U14*U20)</f>
        <v>19.863133191349075</v>
      </c>
      <c r="V24" s="35">
        <v>12.6</v>
      </c>
      <c r="W24" s="35">
        <v>19</v>
      </c>
      <c r="X24" s="35">
        <v>17</v>
      </c>
      <c r="Y24" s="99">
        <f>POWER(10,6)/(2*PI()*Y14*Y20)</f>
        <v>14.473476741703758</v>
      </c>
      <c r="Z24" s="35">
        <v>5.9</v>
      </c>
      <c r="AA24" s="35">
        <v>13</v>
      </c>
      <c r="AB24" s="169">
        <v>10</v>
      </c>
      <c r="AC24" s="35">
        <f>POWER(10,6)/(2*PI()*AC14*AC20)</f>
        <v>10.482753344290138</v>
      </c>
      <c r="AD24" s="35">
        <v>6</v>
      </c>
      <c r="AE24" s="36">
        <v>13.9</v>
      </c>
      <c r="AF24" s="99">
        <f>POWER(10,6)/(2*PI()*AF14*AF20)</f>
        <v>7.833874871892212</v>
      </c>
      <c r="AG24" s="35">
        <v>2.1</v>
      </c>
      <c r="AH24" s="36">
        <v>9.7</v>
      </c>
    </row>
    <row r="25" spans="1:34" ht="12.75">
      <c r="A25" s="2" t="s">
        <v>39</v>
      </c>
      <c r="B25" s="11" t="s">
        <v>40</v>
      </c>
      <c r="C25" s="120"/>
      <c r="D25" s="87">
        <f>SUM(C23:E23)/3</f>
        <v>4.290395740010258</v>
      </c>
      <c r="E25" s="119"/>
      <c r="F25" s="120"/>
      <c r="G25" s="87">
        <f>SUM(F23:H23)/3</f>
        <v>7.081282325590244</v>
      </c>
      <c r="H25" s="87"/>
      <c r="I25" s="170"/>
      <c r="J25" s="139">
        <f>SUM(I23:L23)/4</f>
        <v>11.487788130395916</v>
      </c>
      <c r="K25" s="139"/>
      <c r="L25" s="139"/>
      <c r="M25" s="120"/>
      <c r="N25" s="87">
        <f>SUM(M23:P23)/4</f>
        <v>9.980328258648019</v>
      </c>
      <c r="O25" s="87"/>
      <c r="P25" s="119"/>
      <c r="Q25" s="120"/>
      <c r="R25" s="87">
        <f>SUM(Q23:T23)/4</f>
        <v>7.652897354352923</v>
      </c>
      <c r="S25" s="87"/>
      <c r="T25" s="119"/>
      <c r="U25" s="120"/>
      <c r="V25" s="87">
        <f>SUM(U23:X23)/4</f>
        <v>6.0198208862937825</v>
      </c>
      <c r="W25" s="87"/>
      <c r="X25" s="87"/>
      <c r="Y25" s="120"/>
      <c r="Z25" s="87">
        <f>SUM(Y23:AB23)/4</f>
        <v>5.094656324574979</v>
      </c>
      <c r="AA25" s="87"/>
      <c r="AB25" s="171"/>
      <c r="AC25" s="87"/>
      <c r="AD25" s="87">
        <f>SUM(AC23:AE23)/3</f>
        <v>5.890992257307082</v>
      </c>
      <c r="AE25" s="119"/>
      <c r="AF25" s="120"/>
      <c r="AG25" s="87">
        <f>SUM(AF23:AH23)/3</f>
        <v>5.130222593512033</v>
      </c>
      <c r="AH25" s="119"/>
    </row>
    <row r="26" spans="1:34" ht="13.5" thickBot="1">
      <c r="A26" s="3" t="s">
        <v>54</v>
      </c>
      <c r="B26" s="14" t="s">
        <v>42</v>
      </c>
      <c r="C26" s="121"/>
      <c r="D26" s="122">
        <f>SUM(C24:E24)/3</f>
        <v>2616.6668675346637</v>
      </c>
      <c r="E26" s="124"/>
      <c r="F26" s="123"/>
      <c r="G26" s="122">
        <f>SUM(F24:H24)/3</f>
        <v>654.8069761196099</v>
      </c>
      <c r="H26" s="123"/>
      <c r="I26" s="172"/>
      <c r="J26" s="173">
        <f>SUM(I24:L24)/4</f>
        <v>143.58639316633855</v>
      </c>
      <c r="K26" s="174"/>
      <c r="L26" s="174"/>
      <c r="M26" s="175"/>
      <c r="N26" s="173">
        <f>SUM(M24:P24)/4</f>
        <v>67.6507719995379</v>
      </c>
      <c r="O26" s="174"/>
      <c r="P26" s="176"/>
      <c r="Q26" s="174"/>
      <c r="R26" s="173">
        <f>SUM(Q24:T24)/4</f>
        <v>31.687638775274436</v>
      </c>
      <c r="S26" s="174"/>
      <c r="T26" s="176"/>
      <c r="U26" s="174"/>
      <c r="V26" s="173">
        <f>SUM(U24:X24)/4</f>
        <v>17.115783297837268</v>
      </c>
      <c r="W26" s="174"/>
      <c r="X26" s="174"/>
      <c r="Y26" s="175"/>
      <c r="Z26" s="173">
        <f>SUM(Y24:AB24)/4</f>
        <v>10.843369185425939</v>
      </c>
      <c r="AA26" s="174"/>
      <c r="AB26" s="177"/>
      <c r="AC26" s="123"/>
      <c r="AD26" s="122">
        <f>SUM(AC24:AE24)/3</f>
        <v>10.127584448096712</v>
      </c>
      <c r="AE26" s="124"/>
      <c r="AF26" s="123"/>
      <c r="AG26" s="122">
        <f>SUM(AF24:AH24)/3</f>
        <v>6.544624957297404</v>
      </c>
      <c r="AH26" s="124"/>
    </row>
    <row r="27" spans="9:34" ht="12.75">
      <c r="I27" s="133" t="s">
        <v>64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</row>
    <row r="28" spans="9:34" ht="12.75">
      <c r="I28" s="133" t="s">
        <v>65</v>
      </c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</row>
    <row r="29" spans="9:34" ht="12.75">
      <c r="I29" s="133" t="s">
        <v>57</v>
      </c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1">
      <selection activeCell="I26" sqref="I26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1" width="9.7109375" style="0" customWidth="1"/>
  </cols>
  <sheetData>
    <row r="1" spans="1:1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10"/>
    </row>
    <row r="3" spans="1:11" ht="13.5" thickBot="1">
      <c r="A3" s="2" t="s">
        <v>33</v>
      </c>
      <c r="B3" s="11" t="s">
        <v>2</v>
      </c>
      <c r="C3" s="12"/>
      <c r="D3" s="37">
        <v>2</v>
      </c>
      <c r="E3" s="12" t="s">
        <v>2</v>
      </c>
      <c r="F3" s="39" t="s">
        <v>45</v>
      </c>
      <c r="G3" s="40"/>
      <c r="H3" s="40"/>
      <c r="I3" s="40"/>
      <c r="J3" s="40"/>
      <c r="K3" s="13"/>
    </row>
    <row r="4" spans="1:11" ht="13.5" thickBot="1">
      <c r="A4" s="2" t="s">
        <v>34</v>
      </c>
      <c r="B4" s="11" t="s">
        <v>6</v>
      </c>
      <c r="C4" s="12"/>
      <c r="D4" s="37">
        <v>2.223</v>
      </c>
      <c r="E4" s="12" t="s">
        <v>6</v>
      </c>
      <c r="F4" s="39" t="s">
        <v>44</v>
      </c>
      <c r="G4" s="40"/>
      <c r="H4" s="40"/>
      <c r="I4" s="40"/>
      <c r="J4" s="40"/>
      <c r="K4" s="13"/>
    </row>
    <row r="5" spans="1:11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3"/>
    </row>
    <row r="6" spans="1:11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6"/>
    </row>
    <row r="7" spans="1:1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2" t="s">
        <v>0</v>
      </c>
      <c r="B8" s="11" t="s">
        <v>3</v>
      </c>
      <c r="C8" s="12"/>
      <c r="D8" s="18">
        <f>+PI()*POWER(D3,2)/4</f>
        <v>3.141592653589793</v>
      </c>
      <c r="E8" s="12" t="s">
        <v>3</v>
      </c>
      <c r="F8" s="12"/>
      <c r="G8" s="12"/>
      <c r="H8" s="12"/>
      <c r="I8" s="12"/>
      <c r="J8" s="12"/>
      <c r="K8" s="13"/>
    </row>
    <row r="9" spans="1:11" ht="12.75">
      <c r="A9" s="2" t="s">
        <v>49</v>
      </c>
      <c r="B9" s="11" t="s">
        <v>2</v>
      </c>
      <c r="C9" s="12"/>
      <c r="D9" s="18">
        <f>+PI()*D3</f>
        <v>6.283185307179586</v>
      </c>
      <c r="E9" s="12" t="s">
        <v>2</v>
      </c>
      <c r="F9" s="12"/>
      <c r="G9" s="12"/>
      <c r="H9" s="12"/>
      <c r="I9" s="12"/>
      <c r="J9" s="12"/>
      <c r="K9" s="13"/>
    </row>
    <row r="10" spans="1:11" ht="12.75">
      <c r="A10" s="3" t="s">
        <v>36</v>
      </c>
      <c r="B10" s="14" t="s">
        <v>32</v>
      </c>
      <c r="C10" s="15"/>
      <c r="D10" s="19">
        <f>0.623*D3*(LOG(D3/D4)+4.68)*POWER(D5,2)</f>
        <v>5.774076804074378</v>
      </c>
      <c r="E10" s="15" t="s">
        <v>5</v>
      </c>
      <c r="F10" s="15"/>
      <c r="G10" s="15"/>
      <c r="H10" s="15"/>
      <c r="I10" s="15"/>
      <c r="J10" s="15"/>
      <c r="K10" s="16"/>
    </row>
    <row r="11" spans="1:2" ht="12.75">
      <c r="A11" s="4" t="s">
        <v>10</v>
      </c>
      <c r="B11" s="5"/>
    </row>
    <row r="12" spans="1:11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10"/>
    </row>
    <row r="13" spans="1:11" ht="13.5" thickBot="1">
      <c r="A13" s="2" t="s">
        <v>11</v>
      </c>
      <c r="B13" s="11"/>
      <c r="C13" s="20" t="s">
        <v>13</v>
      </c>
      <c r="D13" s="20" t="s">
        <v>14</v>
      </c>
      <c r="E13" s="20" t="s">
        <v>15</v>
      </c>
      <c r="F13" s="81" t="s">
        <v>16</v>
      </c>
      <c r="G13" s="81" t="s">
        <v>17</v>
      </c>
      <c r="H13" s="20" t="s">
        <v>18</v>
      </c>
      <c r="I13" s="20" t="s">
        <v>19</v>
      </c>
      <c r="J13" s="20" t="s">
        <v>20</v>
      </c>
      <c r="K13" s="1" t="s">
        <v>21</v>
      </c>
    </row>
    <row r="14" spans="1:11" ht="13.5" thickBot="1">
      <c r="A14" s="3" t="s">
        <v>22</v>
      </c>
      <c r="B14" s="14" t="s">
        <v>23</v>
      </c>
      <c r="C14" s="41">
        <v>1.83</v>
      </c>
      <c r="D14" s="65">
        <v>3.65</v>
      </c>
      <c r="E14" s="65">
        <v>7.1</v>
      </c>
      <c r="F14" s="82">
        <v>10.137</v>
      </c>
      <c r="G14" s="82">
        <v>14.12</v>
      </c>
      <c r="H14" s="65">
        <v>18.118</v>
      </c>
      <c r="I14" s="65">
        <v>21.225</v>
      </c>
      <c r="J14" s="65">
        <v>24.94</v>
      </c>
      <c r="K14" s="42">
        <v>28.85</v>
      </c>
    </row>
    <row r="15" spans="1:11" ht="12.75">
      <c r="A15" s="38" t="s">
        <v>7</v>
      </c>
      <c r="B15" s="17"/>
      <c r="C15" s="9"/>
      <c r="D15" s="9"/>
      <c r="E15" s="9"/>
      <c r="F15" s="83"/>
      <c r="G15" s="83"/>
      <c r="H15" s="9"/>
      <c r="I15" s="9"/>
      <c r="J15" s="9"/>
      <c r="K15" s="10"/>
    </row>
    <row r="16" spans="1:11" ht="12.75">
      <c r="A16" s="2" t="s">
        <v>47</v>
      </c>
      <c r="B16" s="20"/>
      <c r="C16" s="18">
        <f aca="true" t="shared" si="0" ref="C16:K16">+$D$9*C14/300</f>
        <v>0.038327430373795476</v>
      </c>
      <c r="D16" s="18">
        <f t="shared" si="0"/>
        <v>0.07644542123735162</v>
      </c>
      <c r="E16" s="18">
        <f t="shared" si="0"/>
        <v>0.14870205226991687</v>
      </c>
      <c r="F16" s="73">
        <f t="shared" si="0"/>
        <v>0.21230883152959823</v>
      </c>
      <c r="G16" s="73">
        <f t="shared" si="0"/>
        <v>0.29572858845791916</v>
      </c>
      <c r="H16" s="18">
        <f t="shared" si="0"/>
        <v>0.3794625046515991</v>
      </c>
      <c r="I16" s="18">
        <f t="shared" si="0"/>
        <v>0.4445353604829558</v>
      </c>
      <c r="J16" s="18">
        <f t="shared" si="0"/>
        <v>0.522342138536863</v>
      </c>
      <c r="K16" s="21">
        <f t="shared" si="0"/>
        <v>0.6042329870404369</v>
      </c>
    </row>
    <row r="17" spans="1:11" ht="12.75">
      <c r="A17" s="2" t="s">
        <v>29</v>
      </c>
      <c r="B17" s="11" t="s">
        <v>24</v>
      </c>
      <c r="C17" s="22">
        <f aca="true" t="shared" si="1" ref="C17:K17">2.376*POWER(10,-6)*POWER($D$5,2)*POWER($D$3,4)*POWER(C14,4)</f>
        <v>0.00042635442807936004</v>
      </c>
      <c r="D17" s="23">
        <f t="shared" si="1"/>
        <v>0.006747422061599999</v>
      </c>
      <c r="E17" s="18">
        <f t="shared" si="1"/>
        <v>0.09660504648959999</v>
      </c>
      <c r="F17" s="73">
        <f t="shared" si="1"/>
        <v>0.4014248048767261</v>
      </c>
      <c r="G17" s="73">
        <f t="shared" si="1"/>
        <v>1.5111417546856853</v>
      </c>
      <c r="H17" s="18">
        <f t="shared" si="1"/>
        <v>4.096447942682877</v>
      </c>
      <c r="I17" s="18">
        <f t="shared" si="1"/>
        <v>7.715378111774851</v>
      </c>
      <c r="J17" s="18">
        <f t="shared" si="1"/>
        <v>14.70795239534709</v>
      </c>
      <c r="K17" s="21">
        <f t="shared" si="1"/>
        <v>26.335992444141603</v>
      </c>
    </row>
    <row r="18" spans="1:11" ht="12.75">
      <c r="A18" s="2" t="s">
        <v>30</v>
      </c>
      <c r="B18" s="11" t="s">
        <v>24</v>
      </c>
      <c r="C18" s="24">
        <f aca="true" t="shared" si="2" ref="C18:K18">0.028*($D$5*$D$3/$D$4)*SQRT(C14)</f>
        <v>0.03407800083105022</v>
      </c>
      <c r="D18" s="24">
        <f t="shared" si="2"/>
        <v>0.04812768770914966</v>
      </c>
      <c r="E18" s="24">
        <f t="shared" si="2"/>
        <v>0.06712398608102176</v>
      </c>
      <c r="F18" s="74">
        <f t="shared" si="2"/>
        <v>0.08020534062208791</v>
      </c>
      <c r="G18" s="74">
        <f t="shared" si="2"/>
        <v>0.09465987195421795</v>
      </c>
      <c r="H18" s="24">
        <f t="shared" si="2"/>
        <v>0.10722688556538307</v>
      </c>
      <c r="I18" s="24">
        <f t="shared" si="2"/>
        <v>0.11605728690745999</v>
      </c>
      <c r="J18" s="24">
        <f t="shared" si="2"/>
        <v>0.1258046775338356</v>
      </c>
      <c r="K18" s="6">
        <f t="shared" si="2"/>
        <v>0.1353073763583921</v>
      </c>
    </row>
    <row r="19" spans="1:11" ht="12.75">
      <c r="A19" s="2" t="s">
        <v>27</v>
      </c>
      <c r="B19" s="11" t="s">
        <v>28</v>
      </c>
      <c r="C19" s="25">
        <f aca="true" t="shared" si="3" ref="C19:K19">+C17/(C17+C18)</f>
        <v>0.012356539482549816</v>
      </c>
      <c r="D19" s="25">
        <f t="shared" si="3"/>
        <v>0.12295960937096129</v>
      </c>
      <c r="E19" s="25">
        <f t="shared" si="3"/>
        <v>0.5900300329932692</v>
      </c>
      <c r="F19" s="75">
        <f t="shared" si="3"/>
        <v>0.8334710952550095</v>
      </c>
      <c r="G19" s="75">
        <f t="shared" si="3"/>
        <v>0.9410513288915449</v>
      </c>
      <c r="H19" s="25">
        <f t="shared" si="3"/>
        <v>0.9744921075139233</v>
      </c>
      <c r="I19" s="25">
        <f t="shared" si="3"/>
        <v>0.9851805855505126</v>
      </c>
      <c r="J19" s="25">
        <f t="shared" si="3"/>
        <v>0.9915190280577109</v>
      </c>
      <c r="K19" s="26">
        <f t="shared" si="3"/>
        <v>0.9948885254114493</v>
      </c>
    </row>
    <row r="20" spans="1:11" ht="12.75">
      <c r="A20" s="2" t="s">
        <v>31</v>
      </c>
      <c r="B20" s="11" t="s">
        <v>24</v>
      </c>
      <c r="C20" s="27">
        <f aca="true" t="shared" si="4" ref="C20:K20">2*PI()*C14*$D$10</f>
        <v>66.39165800433247</v>
      </c>
      <c r="D20" s="27">
        <f t="shared" si="4"/>
        <v>132.42052006328606</v>
      </c>
      <c r="E20" s="27">
        <f t="shared" si="4"/>
        <v>257.5851212189948</v>
      </c>
      <c r="F20" s="76">
        <f t="shared" si="4"/>
        <v>367.7662498305564</v>
      </c>
      <c r="G20" s="76">
        <f t="shared" si="4"/>
        <v>512.2678748749587</v>
      </c>
      <c r="H20" s="27">
        <f t="shared" si="4"/>
        <v>657.3136938374292</v>
      </c>
      <c r="I20" s="27">
        <f t="shared" si="4"/>
        <v>770.034394066643</v>
      </c>
      <c r="J20" s="27">
        <f t="shared" si="4"/>
        <v>904.8130877748918</v>
      </c>
      <c r="K20" s="28">
        <f t="shared" si="4"/>
        <v>1046.6663024180282</v>
      </c>
    </row>
    <row r="21" spans="1:11" ht="12.75">
      <c r="A21" s="2" t="s">
        <v>37</v>
      </c>
      <c r="B21" s="11" t="s">
        <v>38</v>
      </c>
      <c r="C21" s="29">
        <f aca="true" t="shared" si="5" ref="C21:K21">+C20/(2*(C17+C18))</f>
        <v>962.0764901376582</v>
      </c>
      <c r="D21" s="29">
        <f t="shared" si="5"/>
        <v>1206.5626895007215</v>
      </c>
      <c r="E21" s="29">
        <f t="shared" si="5"/>
        <v>786.6201771756326</v>
      </c>
      <c r="F21" s="77">
        <f t="shared" si="5"/>
        <v>381.79322169469765</v>
      </c>
      <c r="G21" s="77">
        <f t="shared" si="5"/>
        <v>159.50534187303865</v>
      </c>
      <c r="H21" s="29">
        <f t="shared" si="5"/>
        <v>78.1832230957006</v>
      </c>
      <c r="I21" s="29">
        <f t="shared" si="5"/>
        <v>49.16304322680145</v>
      </c>
      <c r="J21" s="29">
        <f t="shared" si="5"/>
        <v>30.498446325141423</v>
      </c>
      <c r="K21" s="30">
        <f t="shared" si="5"/>
        <v>19.769832035362793</v>
      </c>
    </row>
    <row r="22" spans="1:11" ht="12.75">
      <c r="A22" s="2" t="s">
        <v>46</v>
      </c>
      <c r="B22" s="11" t="s">
        <v>43</v>
      </c>
      <c r="C22" s="31">
        <f aca="true" t="shared" si="6" ref="C22:K22">+C14/C21*POWER(10,3)</f>
        <v>1.9021356604797146</v>
      </c>
      <c r="D22" s="31">
        <f t="shared" si="6"/>
        <v>3.0251225500022536</v>
      </c>
      <c r="E22" s="31">
        <f t="shared" si="6"/>
        <v>9.025957134093124</v>
      </c>
      <c r="F22" s="78">
        <f t="shared" si="6"/>
        <v>26.551021401071626</v>
      </c>
      <c r="G22" s="78">
        <f t="shared" si="6"/>
        <v>88.5236809889357</v>
      </c>
      <c r="H22" s="31">
        <f t="shared" si="6"/>
        <v>231.73769617840597</v>
      </c>
      <c r="I22" s="31">
        <f t="shared" si="6"/>
        <v>431.7267322546278</v>
      </c>
      <c r="J22" s="31">
        <f t="shared" si="6"/>
        <v>817.7465741735405</v>
      </c>
      <c r="K22" s="32">
        <f t="shared" si="6"/>
        <v>1459.2941380784262</v>
      </c>
    </row>
    <row r="23" spans="1:11" ht="12.75">
      <c r="A23" s="2" t="s">
        <v>39</v>
      </c>
      <c r="B23" s="11" t="s">
        <v>40</v>
      </c>
      <c r="C23" s="33">
        <f aca="true" t="shared" si="7" ref="C23:K23">SQRT($D$6*C20*C21)/POWER(10,3)</f>
        <v>5.054655410895106</v>
      </c>
      <c r="D23" s="33">
        <f t="shared" si="7"/>
        <v>7.994339468214811</v>
      </c>
      <c r="E23" s="33">
        <f t="shared" si="7"/>
        <v>9.002703009454272</v>
      </c>
      <c r="F23" s="79">
        <f t="shared" si="7"/>
        <v>7.494282123149226</v>
      </c>
      <c r="G23" s="79">
        <f t="shared" si="7"/>
        <v>5.716973413004657</v>
      </c>
      <c r="H23" s="33">
        <f t="shared" si="7"/>
        <v>4.533912357739208</v>
      </c>
      <c r="I23" s="33">
        <f t="shared" si="7"/>
        <v>3.8913871152391013</v>
      </c>
      <c r="J23" s="33">
        <f t="shared" si="7"/>
        <v>3.3223722483663995</v>
      </c>
      <c r="K23" s="34">
        <f t="shared" si="7"/>
        <v>2.87697181048954</v>
      </c>
    </row>
    <row r="24" spans="1:11" ht="12.75">
      <c r="A24" s="3" t="s">
        <v>41</v>
      </c>
      <c r="B24" s="14" t="s">
        <v>42</v>
      </c>
      <c r="C24" s="35">
        <f aca="true" t="shared" si="8" ref="C24:K24">POWER(10,6)/(2*PI()*C14*C20)</f>
        <v>1309.9524378829487</v>
      </c>
      <c r="D24" s="35">
        <f t="shared" si="8"/>
        <v>329.2850230231719</v>
      </c>
      <c r="E24" s="35">
        <f t="shared" si="8"/>
        <v>87.02439435084722</v>
      </c>
      <c r="F24" s="80">
        <f t="shared" si="8"/>
        <v>42.691244376683876</v>
      </c>
      <c r="G24" s="80">
        <f t="shared" si="8"/>
        <v>22.00332499672078</v>
      </c>
      <c r="H24" s="35">
        <f t="shared" si="8"/>
        <v>13.364022442110002</v>
      </c>
      <c r="I24" s="35">
        <f t="shared" si="8"/>
        <v>9.73783270384188</v>
      </c>
      <c r="J24" s="35">
        <f t="shared" si="8"/>
        <v>7.052852618901572</v>
      </c>
      <c r="K24" s="36">
        <f t="shared" si="8"/>
        <v>5.2706729894076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P26"/>
  <sheetViews>
    <sheetView showGridLines="0" showZeros="0" zoomScalePageLayoutView="0" workbookViewId="0" topLeftCell="A1">
      <selection activeCell="D3" sqref="D3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46" width="9.7109375" style="0" customWidth="1"/>
  </cols>
  <sheetData>
    <row r="1" spans="1:146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</row>
    <row r="2" spans="1:146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10"/>
    </row>
    <row r="3" spans="1:146" ht="13.5" thickBot="1">
      <c r="A3" s="2" t="s">
        <v>33</v>
      </c>
      <c r="B3" s="11" t="s">
        <v>2</v>
      </c>
      <c r="C3" s="12"/>
      <c r="D3" s="37">
        <v>2</v>
      </c>
      <c r="E3" s="12" t="s">
        <v>2</v>
      </c>
      <c r="F3" s="39" t="s">
        <v>45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40"/>
      <c r="BX3" s="40"/>
      <c r="BY3" s="40"/>
      <c r="BZ3" s="40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3"/>
    </row>
    <row r="4" spans="1:146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40"/>
      <c r="BY4" s="40"/>
      <c r="BZ4" s="40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3"/>
    </row>
    <row r="5" spans="1:146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3"/>
    </row>
    <row r="6" spans="1:146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6"/>
    </row>
    <row r="7" spans="1:146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10"/>
    </row>
    <row r="8" spans="1:146" ht="12.75">
      <c r="A8" s="2" t="s">
        <v>0</v>
      </c>
      <c r="B8" s="11" t="s">
        <v>3</v>
      </c>
      <c r="C8" s="12"/>
      <c r="D8" s="18">
        <f>+PI()*POWER(D3,2)/4</f>
        <v>3.141592653589793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3"/>
    </row>
    <row r="9" spans="1:146" ht="12.75">
      <c r="A9" s="2" t="s">
        <v>49</v>
      </c>
      <c r="B9" s="11" t="s">
        <v>2</v>
      </c>
      <c r="C9" s="12"/>
      <c r="D9" s="18">
        <f>+PI()*D3</f>
        <v>6.283185307179586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3"/>
    </row>
    <row r="10" spans="1:146" ht="12.75">
      <c r="A10" s="3" t="s">
        <v>36</v>
      </c>
      <c r="B10" s="14" t="s">
        <v>32</v>
      </c>
      <c r="C10" s="15"/>
      <c r="D10" s="19">
        <f>0.623*D3*(LOG(D3/D4)+4.68)*POWER(D5,2)</f>
        <v>5.335446749194641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6"/>
    </row>
    <row r="11" spans="1:146" ht="12.75">
      <c r="A11" s="4" t="s">
        <v>10</v>
      </c>
      <c r="B11" s="5"/>
      <c r="EP11" s="13"/>
    </row>
    <row r="12" spans="1:146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10"/>
    </row>
    <row r="13" spans="1:146" ht="13.5" thickBot="1">
      <c r="A13" s="2" t="s">
        <v>11</v>
      </c>
      <c r="B13" s="11"/>
      <c r="C13" s="178" t="s">
        <v>71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9"/>
    </row>
    <row r="14" spans="1:146" ht="13.5" thickBot="1">
      <c r="A14" s="3" t="s">
        <v>22</v>
      </c>
      <c r="B14" s="14" t="s">
        <v>23</v>
      </c>
      <c r="C14" s="41">
        <f aca="true" t="shared" si="0" ref="C14:AH14">+D14-((D22*POWER(10,-3))/2)</f>
        <v>6.843539892245192</v>
      </c>
      <c r="D14" s="65">
        <f t="shared" si="0"/>
        <v>6.846906359617897</v>
      </c>
      <c r="E14" s="65">
        <f t="shared" si="0"/>
        <v>6.850277954847464</v>
      </c>
      <c r="F14" s="65">
        <f t="shared" si="0"/>
        <v>6.853654692978399</v>
      </c>
      <c r="G14" s="65">
        <f t="shared" si="0"/>
        <v>6.857036589118525</v>
      </c>
      <c r="H14" s="65">
        <f t="shared" si="0"/>
        <v>6.860423658439337</v>
      </c>
      <c r="I14" s="65">
        <f t="shared" si="0"/>
        <v>6.863815916176343</v>
      </c>
      <c r="J14" s="65">
        <f t="shared" si="0"/>
        <v>6.867213377629424</v>
      </c>
      <c r="K14" s="65">
        <f t="shared" si="0"/>
        <v>6.870616058163185</v>
      </c>
      <c r="L14" s="65">
        <f t="shared" si="0"/>
        <v>6.874023973207311</v>
      </c>
      <c r="M14" s="65">
        <f t="shared" si="0"/>
        <v>6.877437138256928</v>
      </c>
      <c r="N14" s="65">
        <f t="shared" si="0"/>
        <v>6.880855568872963</v>
      </c>
      <c r="O14" s="65">
        <f t="shared" si="0"/>
        <v>6.884279280682511</v>
      </c>
      <c r="P14" s="65">
        <f t="shared" si="0"/>
        <v>6.887708289379198</v>
      </c>
      <c r="Q14" s="65">
        <f t="shared" si="0"/>
        <v>6.891142610723552</v>
      </c>
      <c r="R14" s="65">
        <f t="shared" si="0"/>
        <v>6.894582260543377</v>
      </c>
      <c r="S14" s="65">
        <f t="shared" si="0"/>
        <v>6.898027254734122</v>
      </c>
      <c r="T14" s="65">
        <f t="shared" si="0"/>
        <v>6.9014776092592625</v>
      </c>
      <c r="U14" s="65">
        <f t="shared" si="0"/>
        <v>6.904933340150678</v>
      </c>
      <c r="V14" s="65">
        <f t="shared" si="0"/>
        <v>6.908394463509033</v>
      </c>
      <c r="W14" s="65">
        <f t="shared" si="0"/>
        <v>6.911860995504165</v>
      </c>
      <c r="X14" s="65">
        <f t="shared" si="0"/>
        <v>6.915332952375468</v>
      </c>
      <c r="Y14" s="65">
        <f t="shared" si="0"/>
        <v>6.918810350432283</v>
      </c>
      <c r="Z14" s="65">
        <f t="shared" si="0"/>
        <v>6.922293206054293</v>
      </c>
      <c r="AA14" s="65">
        <f t="shared" si="0"/>
        <v>6.925781535691919</v>
      </c>
      <c r="AB14" s="65">
        <f t="shared" si="0"/>
        <v>6.929275355866713</v>
      </c>
      <c r="AC14" s="65">
        <f t="shared" si="0"/>
        <v>6.932774683171763</v>
      </c>
      <c r="AD14" s="65">
        <f t="shared" si="0"/>
        <v>6.936279534272097</v>
      </c>
      <c r="AE14" s="65">
        <f t="shared" si="0"/>
        <v>6.939789925905086</v>
      </c>
      <c r="AF14" s="65">
        <f t="shared" si="0"/>
        <v>6.943305874880859</v>
      </c>
      <c r="AG14" s="65">
        <f t="shared" si="0"/>
        <v>6.946827398082708</v>
      </c>
      <c r="AH14" s="65">
        <f t="shared" si="0"/>
        <v>6.950354512467509</v>
      </c>
      <c r="AI14" s="65">
        <f aca="true" t="shared" si="1" ref="AI14:BN14">+AJ14-((AJ22*POWER(10,-3))/2)</f>
        <v>6.953887235066137</v>
      </c>
      <c r="AJ14" s="65">
        <f t="shared" si="1"/>
        <v>6.957425582983888</v>
      </c>
      <c r="AK14" s="65">
        <f t="shared" si="1"/>
        <v>6.960969573400901</v>
      </c>
      <c r="AL14" s="65">
        <f t="shared" si="1"/>
        <v>6.964519223572589</v>
      </c>
      <c r="AM14" s="65">
        <f t="shared" si="1"/>
        <v>6.968074550830063</v>
      </c>
      <c r="AN14" s="65">
        <f t="shared" si="1"/>
        <v>6.971635572580569</v>
      </c>
      <c r="AO14" s="65">
        <f t="shared" si="1"/>
        <v>6.975202306307923</v>
      </c>
      <c r="AP14" s="65">
        <f t="shared" si="1"/>
        <v>6.978774769572951</v>
      </c>
      <c r="AQ14" s="65">
        <f t="shared" si="1"/>
        <v>6.982352980013927</v>
      </c>
      <c r="AR14" s="65">
        <f t="shared" si="1"/>
        <v>6.985936955347022</v>
      </c>
      <c r="AS14" s="65">
        <f t="shared" si="1"/>
        <v>6.989526713366752</v>
      </c>
      <c r="AT14" s="65">
        <f t="shared" si="1"/>
        <v>6.9931222719464285</v>
      </c>
      <c r="AU14" s="65">
        <f t="shared" si="1"/>
        <v>6.996723649038614</v>
      </c>
      <c r="AV14" s="65">
        <f t="shared" si="1"/>
        <v>7.000330862675579</v>
      </c>
      <c r="AW14" s="65">
        <f t="shared" si="1"/>
        <v>7.003943930969763</v>
      </c>
      <c r="AX14" s="65">
        <f t="shared" si="1"/>
        <v>7.007562872114242</v>
      </c>
      <c r="AY14" s="65">
        <f t="shared" si="1"/>
        <v>7.011187704383193</v>
      </c>
      <c r="AZ14" s="65">
        <f t="shared" si="1"/>
        <v>7.014818446132366</v>
      </c>
      <c r="BA14" s="65">
        <f t="shared" si="1"/>
        <v>7.018455115799559</v>
      </c>
      <c r="BB14" s="65">
        <f t="shared" si="1"/>
        <v>7.022097731905096</v>
      </c>
      <c r="BC14" s="65">
        <f t="shared" si="1"/>
        <v>7.02574631305231</v>
      </c>
      <c r="BD14" s="65">
        <f t="shared" si="1"/>
        <v>7.029400877928024</v>
      </c>
      <c r="BE14" s="65">
        <f t="shared" si="1"/>
        <v>7.033061445303043</v>
      </c>
      <c r="BF14" s="65">
        <f t="shared" si="1"/>
        <v>7.036728034032644</v>
      </c>
      <c r="BG14" s="65">
        <f t="shared" si="1"/>
        <v>7.040400663057073</v>
      </c>
      <c r="BH14" s="65">
        <f t="shared" si="1"/>
        <v>7.044079351402042</v>
      </c>
      <c r="BI14" s="65">
        <f t="shared" si="1"/>
        <v>7.047764118179232</v>
      </c>
      <c r="BJ14" s="65">
        <f t="shared" si="1"/>
        <v>7.051454982586801</v>
      </c>
      <c r="BK14" s="65">
        <f t="shared" si="1"/>
        <v>7.055151963909893</v>
      </c>
      <c r="BL14" s="65">
        <f t="shared" si="1"/>
        <v>7.058855081521151</v>
      </c>
      <c r="BM14" s="65">
        <f t="shared" si="1"/>
        <v>7.062564354881236</v>
      </c>
      <c r="BN14" s="65">
        <f t="shared" si="1"/>
        <v>7.066279803539346</v>
      </c>
      <c r="BO14" s="65">
        <f aca="true" t="shared" si="2" ref="BO14:BV14">+BP14-((BP22*POWER(10,-3))/2)</f>
        <v>7.070001447133744</v>
      </c>
      <c r="BP14" s="65">
        <f t="shared" si="2"/>
        <v>7.073729305392282</v>
      </c>
      <c r="BQ14" s="65">
        <f t="shared" si="2"/>
        <v>7.077463398132941</v>
      </c>
      <c r="BR14" s="65">
        <f t="shared" si="2"/>
        <v>7.081203745264359</v>
      </c>
      <c r="BS14" s="65">
        <f t="shared" si="2"/>
        <v>7.08495036678638</v>
      </c>
      <c r="BT14" s="65">
        <f t="shared" si="2"/>
        <v>7.088703282790592</v>
      </c>
      <c r="BU14" s="65">
        <f t="shared" si="2"/>
        <v>7.092462513460877</v>
      </c>
      <c r="BV14" s="65">
        <f t="shared" si="2"/>
        <v>7.096228079073968</v>
      </c>
      <c r="BW14" s="65">
        <v>7.1</v>
      </c>
      <c r="BX14" s="65">
        <f aca="true" t="shared" si="3" ref="BX14:DC14">+BW14+((BW22*POWER(10,-3))/2)</f>
        <v>7.1037719209260315</v>
      </c>
      <c r="BY14" s="65">
        <f t="shared" si="3"/>
        <v>7.107550206861946</v>
      </c>
      <c r="BZ14" s="65">
        <f t="shared" si="3"/>
        <v>7.1113348782804735</v>
      </c>
      <c r="CA14" s="65">
        <f t="shared" si="3"/>
        <v>7.115125955748756</v>
      </c>
      <c r="CB14" s="65">
        <f t="shared" si="3"/>
        <v>7.118923459928915</v>
      </c>
      <c r="CC14" s="65">
        <f t="shared" si="3"/>
        <v>7.122727411578624</v>
      </c>
      <c r="CD14" s="65">
        <f t="shared" si="3"/>
        <v>7.126537831551682</v>
      </c>
      <c r="CE14" s="65">
        <f t="shared" si="3"/>
        <v>7.1303547407985945</v>
      </c>
      <c r="CF14" s="65">
        <f t="shared" si="3"/>
        <v>7.13417816036716</v>
      </c>
      <c r="CG14" s="65">
        <f t="shared" si="3"/>
        <v>7.138008111403054</v>
      </c>
      <c r="CH14" s="65">
        <f t="shared" si="3"/>
        <v>7.141844615150426</v>
      </c>
      <c r="CI14" s="65">
        <f t="shared" si="3"/>
        <v>7.145687692952494</v>
      </c>
      <c r="CJ14" s="65">
        <f t="shared" si="3"/>
        <v>7.14953736625215</v>
      </c>
      <c r="CK14" s="65">
        <f t="shared" si="3"/>
        <v>7.153393656592563</v>
      </c>
      <c r="CL14" s="65">
        <f t="shared" si="3"/>
        <v>7.15725658561779</v>
      </c>
      <c r="CM14" s="65">
        <f t="shared" si="3"/>
        <v>7.161126175073395</v>
      </c>
      <c r="CN14" s="65">
        <f t="shared" si="3"/>
        <v>7.165002446807066</v>
      </c>
      <c r="CO14" s="65">
        <f t="shared" si="3"/>
        <v>7.16888542276924</v>
      </c>
      <c r="CP14" s="65">
        <f t="shared" si="3"/>
        <v>7.172775125013732</v>
      </c>
      <c r="CQ14" s="65">
        <f t="shared" si="3"/>
        <v>7.176671575698376</v>
      </c>
      <c r="CR14" s="65">
        <f t="shared" si="3"/>
        <v>7.180574797085652</v>
      </c>
      <c r="CS14" s="65">
        <f t="shared" si="3"/>
        <v>7.18448481154334</v>
      </c>
      <c r="CT14" s="65">
        <f t="shared" si="3"/>
        <v>7.188401641545167</v>
      </c>
      <c r="CU14" s="65">
        <f t="shared" si="3"/>
        <v>7.192325309671456</v>
      </c>
      <c r="CV14" s="65">
        <f t="shared" si="3"/>
        <v>7.196255838609789</v>
      </c>
      <c r="CW14" s="65">
        <f t="shared" si="3"/>
        <v>7.20019325115567</v>
      </c>
      <c r="CX14" s="65">
        <f t="shared" si="3"/>
        <v>7.204137570213194</v>
      </c>
      <c r="CY14" s="65">
        <f t="shared" si="3"/>
        <v>7.20808881879572</v>
      </c>
      <c r="CZ14" s="65">
        <f t="shared" si="3"/>
        <v>7.212047020026551</v>
      </c>
      <c r="DA14" s="65">
        <f t="shared" si="3"/>
        <v>7.216012197139618</v>
      </c>
      <c r="DB14" s="65">
        <f t="shared" si="3"/>
        <v>7.219984373480167</v>
      </c>
      <c r="DC14" s="65">
        <f t="shared" si="3"/>
        <v>7.223963572505459</v>
      </c>
      <c r="DD14" s="65">
        <f aca="true" t="shared" si="4" ref="DD14:EI14">+DC14+((DC22*POWER(10,-3))/2)</f>
        <v>7.2279498177854675</v>
      </c>
      <c r="DE14" s="65">
        <f t="shared" si="4"/>
        <v>7.231943133003582</v>
      </c>
      <c r="DF14" s="65">
        <f t="shared" si="4"/>
        <v>7.2359435419573215</v>
      </c>
      <c r="DG14" s="65">
        <f t="shared" si="4"/>
        <v>7.239951068559051</v>
      </c>
      <c r="DH14" s="65">
        <f t="shared" si="4"/>
        <v>7.243965736836705</v>
      </c>
      <c r="DI14" s="65">
        <f t="shared" si="4"/>
        <v>7.24798757093451</v>
      </c>
      <c r="DJ14" s="65">
        <f t="shared" si="4"/>
        <v>7.252016595113722</v>
      </c>
      <c r="DK14" s="65">
        <f t="shared" si="4"/>
        <v>7.256052833753367</v>
      </c>
      <c r="DL14" s="65">
        <f t="shared" si="4"/>
        <v>7.26009631135098</v>
      </c>
      <c r="DM14" s="65">
        <f t="shared" si="4"/>
        <v>7.264147052523362</v>
      </c>
      <c r="DN14" s="65">
        <f t="shared" si="4"/>
        <v>7.268205082007331</v>
      </c>
      <c r="DO14" s="65">
        <f t="shared" si="4"/>
        <v>7.272270424660488</v>
      </c>
      <c r="DP14" s="65">
        <f t="shared" si="4"/>
        <v>7.276343105461984</v>
      </c>
      <c r="DQ14" s="65">
        <f t="shared" si="4"/>
        <v>7.280423149513293</v>
      </c>
      <c r="DR14" s="65">
        <f t="shared" si="4"/>
        <v>7.284510582038997</v>
      </c>
      <c r="DS14" s="65">
        <f t="shared" si="4"/>
        <v>7.288605428387565</v>
      </c>
      <c r="DT14" s="65">
        <f t="shared" si="4"/>
        <v>7.292707714032154</v>
      </c>
      <c r="DU14" s="65">
        <f t="shared" si="4"/>
        <v>7.2968174645714035</v>
      </c>
      <c r="DV14" s="65">
        <f t="shared" si="4"/>
        <v>7.300934705730239</v>
      </c>
      <c r="DW14" s="65">
        <f t="shared" si="4"/>
        <v>7.30505946336069</v>
      </c>
      <c r="DX14" s="65">
        <f t="shared" si="4"/>
        <v>7.309191763442702</v>
      </c>
      <c r="DY14" s="65">
        <f t="shared" si="4"/>
        <v>7.313331632084964</v>
      </c>
      <c r="DZ14" s="65">
        <f t="shared" si="4"/>
        <v>7.317479095525738</v>
      </c>
      <c r="EA14" s="65">
        <f t="shared" si="4"/>
        <v>7.3216341801337</v>
      </c>
      <c r="EB14" s="65">
        <f t="shared" si="4"/>
        <v>7.325796912408783</v>
      </c>
      <c r="EC14" s="65">
        <f t="shared" si="4"/>
        <v>7.329967318983024</v>
      </c>
      <c r="ED14" s="65">
        <f t="shared" si="4"/>
        <v>7.334145426621429</v>
      </c>
      <c r="EE14" s="65">
        <f t="shared" si="4"/>
        <v>7.338331262222834</v>
      </c>
      <c r="EF14" s="65">
        <f t="shared" si="4"/>
        <v>7.342524852820777</v>
      </c>
      <c r="EG14" s="65">
        <f t="shared" si="4"/>
        <v>7.346726225584376</v>
      </c>
      <c r="EH14" s="65">
        <f t="shared" si="4"/>
        <v>7.35093540781922</v>
      </c>
      <c r="EI14" s="65">
        <f t="shared" si="4"/>
        <v>7.355152426968254</v>
      </c>
      <c r="EJ14" s="65">
        <f aca="true" t="shared" si="5" ref="EJ14:EP14">+EI14+((EI22*POWER(10,-3))/2)</f>
        <v>7.359377310612686</v>
      </c>
      <c r="EK14" s="65">
        <f t="shared" si="5"/>
        <v>7.3636100864728915</v>
      </c>
      <c r="EL14" s="65">
        <f t="shared" si="5"/>
        <v>7.367850782409327</v>
      </c>
      <c r="EM14" s="65">
        <f t="shared" si="5"/>
        <v>7.372099426423458</v>
      </c>
      <c r="EN14" s="65">
        <f t="shared" si="5"/>
        <v>7.376356046658681</v>
      </c>
      <c r="EO14" s="65">
        <f t="shared" si="5"/>
        <v>7.3806206714012665</v>
      </c>
      <c r="EP14" s="42">
        <f t="shared" si="5"/>
        <v>7.384893329081303</v>
      </c>
    </row>
    <row r="15" spans="1:146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83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10"/>
    </row>
    <row r="16" spans="1:146" ht="12.75">
      <c r="A16" s="2" t="s">
        <v>47</v>
      </c>
      <c r="B16" s="20"/>
      <c r="C16" s="18">
        <f aca="true" t="shared" si="6" ref="C16:AH16">+$D$9*C14/300</f>
        <v>0.1433307643335079</v>
      </c>
      <c r="D16" s="18">
        <f t="shared" si="6"/>
        <v>0.14340127146128548</v>
      </c>
      <c r="E16" s="18">
        <f t="shared" si="6"/>
        <v>0.14347188598664604</v>
      </c>
      <c r="F16" s="18">
        <f t="shared" si="6"/>
        <v>0.14354260822468098</v>
      </c>
      <c r="G16" s="18">
        <f t="shared" si="6"/>
        <v>0.14361343849180783</v>
      </c>
      <c r="H16" s="18">
        <f t="shared" si="6"/>
        <v>0.14368437710577756</v>
      </c>
      <c r="I16" s="18">
        <f t="shared" si="6"/>
        <v>0.14375542438568195</v>
      </c>
      <c r="J16" s="18">
        <f t="shared" si="6"/>
        <v>0.143826580651961</v>
      </c>
      <c r="K16" s="18">
        <f t="shared" si="6"/>
        <v>0.14389784622641016</v>
      </c>
      <c r="L16" s="18">
        <f t="shared" si="6"/>
        <v>0.14396922143218807</v>
      </c>
      <c r="M16" s="18">
        <f t="shared" si="6"/>
        <v>0.14404070659382384</v>
      </c>
      <c r="N16" s="18">
        <f t="shared" si="6"/>
        <v>0.1441123020372248</v>
      </c>
      <c r="O16" s="18">
        <f t="shared" si="6"/>
        <v>0.144184008089684</v>
      </c>
      <c r="P16" s="18">
        <f t="shared" si="6"/>
        <v>0.14425582507988807</v>
      </c>
      <c r="Q16" s="18">
        <f t="shared" si="6"/>
        <v>0.14432775333792466</v>
      </c>
      <c r="R16" s="18">
        <f t="shared" si="6"/>
        <v>0.14439979319529053</v>
      </c>
      <c r="S16" s="18">
        <f t="shared" si="6"/>
        <v>0.14447194498489924</v>
      </c>
      <c r="T16" s="18">
        <f t="shared" si="6"/>
        <v>0.14454420904108897</v>
      </c>
      <c r="U16" s="18">
        <f t="shared" si="6"/>
        <v>0.14461658569963068</v>
      </c>
      <c r="V16" s="18">
        <f t="shared" si="6"/>
        <v>0.14468907529773586</v>
      </c>
      <c r="W16" s="18">
        <f t="shared" si="6"/>
        <v>0.1447616781740648</v>
      </c>
      <c r="X16" s="18">
        <f t="shared" si="6"/>
        <v>0.14483439466873457</v>
      </c>
      <c r="Y16" s="18">
        <f t="shared" si="6"/>
        <v>0.1449072251233272</v>
      </c>
      <c r="Z16" s="18">
        <f t="shared" si="6"/>
        <v>0.144980169880898</v>
      </c>
      <c r="AA16" s="18">
        <f t="shared" si="6"/>
        <v>0.1450532292859838</v>
      </c>
      <c r="AB16" s="18">
        <f t="shared" si="6"/>
        <v>0.14512640368461108</v>
      </c>
      <c r="AC16" s="18">
        <f t="shared" si="6"/>
        <v>0.14519969342430478</v>
      </c>
      <c r="AD16" s="18">
        <f t="shared" si="6"/>
        <v>0.14527309885409634</v>
      </c>
      <c r="AE16" s="18">
        <f t="shared" si="6"/>
        <v>0.1453466203245325</v>
      </c>
      <c r="AF16" s="18">
        <f t="shared" si="6"/>
        <v>0.14542025818768373</v>
      </c>
      <c r="AG16" s="18">
        <f t="shared" si="6"/>
        <v>0.14549401279715288</v>
      </c>
      <c r="AH16" s="18">
        <f t="shared" si="6"/>
        <v>0.14556788450808397</v>
      </c>
      <c r="AI16" s="18">
        <f aca="true" t="shared" si="7" ref="AI16:BN16">+$D$9*AI14/300</f>
        <v>0.14564187367717077</v>
      </c>
      <c r="AJ16" s="18">
        <f t="shared" si="7"/>
        <v>0.14571598066266578</v>
      </c>
      <c r="AK16" s="18">
        <f t="shared" si="7"/>
        <v>0.14579020582438898</v>
      </c>
      <c r="AL16" s="18">
        <f t="shared" si="7"/>
        <v>0.1458645495237369</v>
      </c>
      <c r="AM16" s="18">
        <f t="shared" si="7"/>
        <v>0.14593901212369148</v>
      </c>
      <c r="AN16" s="18">
        <f t="shared" si="7"/>
        <v>0.14601359398882924</v>
      </c>
      <c r="AO16" s="18">
        <f t="shared" si="7"/>
        <v>0.14608829548533037</v>
      </c>
      <c r="AP16" s="18">
        <f t="shared" si="7"/>
        <v>0.14616311698098788</v>
      </c>
      <c r="AQ16" s="18">
        <f t="shared" si="7"/>
        <v>0.146238058845217</v>
      </c>
      <c r="AR16" s="18">
        <f t="shared" si="7"/>
        <v>0.14631312144906433</v>
      </c>
      <c r="AS16" s="18">
        <f t="shared" si="7"/>
        <v>0.14638830516521734</v>
      </c>
      <c r="AT16" s="18">
        <f t="shared" si="7"/>
        <v>0.14646361036801375</v>
      </c>
      <c r="AU16" s="18">
        <f t="shared" si="7"/>
        <v>0.1465390374334512</v>
      </c>
      <c r="AV16" s="18">
        <f t="shared" si="7"/>
        <v>0.14661458673919667</v>
      </c>
      <c r="AW16" s="18">
        <f t="shared" si="7"/>
        <v>0.14669025866459617</v>
      </c>
      <c r="AX16" s="18">
        <f t="shared" si="7"/>
        <v>0.14676605359068462</v>
      </c>
      <c r="AY16" s="18">
        <f t="shared" si="7"/>
        <v>0.14684197190019552</v>
      </c>
      <c r="AZ16" s="18">
        <f t="shared" si="7"/>
        <v>0.14691801397757073</v>
      </c>
      <c r="BA16" s="18">
        <f t="shared" si="7"/>
        <v>0.14699418020897062</v>
      </c>
      <c r="BB16" s="18">
        <f t="shared" si="7"/>
        <v>0.14707047098228399</v>
      </c>
      <c r="BC16" s="18">
        <f t="shared" si="7"/>
        <v>0.14714688668713807</v>
      </c>
      <c r="BD16" s="18">
        <f t="shared" si="7"/>
        <v>0.14722342771490882</v>
      </c>
      <c r="BE16" s="18">
        <f t="shared" si="7"/>
        <v>0.14730009445873105</v>
      </c>
      <c r="BF16" s="18">
        <f t="shared" si="7"/>
        <v>0.1473768873135087</v>
      </c>
      <c r="BG16" s="18">
        <f t="shared" si="7"/>
        <v>0.1474538066759254</v>
      </c>
      <c r="BH16" s="18">
        <f t="shared" si="7"/>
        <v>0.14753085294445473</v>
      </c>
      <c r="BI16" s="18">
        <f t="shared" si="7"/>
        <v>0.14760802651937083</v>
      </c>
      <c r="BJ16" s="18">
        <f t="shared" si="7"/>
        <v>0.1476853278027589</v>
      </c>
      <c r="BK16" s="18">
        <f t="shared" si="7"/>
        <v>0.14776275719852613</v>
      </c>
      <c r="BL16" s="18">
        <f t="shared" si="7"/>
        <v>0.1478403151124122</v>
      </c>
      <c r="BM16" s="18">
        <f t="shared" si="7"/>
        <v>0.1479180019520002</v>
      </c>
      <c r="BN16" s="18">
        <f t="shared" si="7"/>
        <v>0.14799581812672757</v>
      </c>
      <c r="BO16" s="18">
        <f aca="true" t="shared" si="8" ref="BO16:CT16">+$D$9*BO14/300</f>
        <v>0.14807376404789716</v>
      </c>
      <c r="BP16" s="18">
        <f t="shared" si="8"/>
        <v>0.14815184012868818</v>
      </c>
      <c r="BQ16" s="18">
        <f t="shared" si="8"/>
        <v>0.14823004678416732</v>
      </c>
      <c r="BR16" s="18">
        <f t="shared" si="8"/>
        <v>0.14830838443130026</v>
      </c>
      <c r="BS16" s="18">
        <f t="shared" si="8"/>
        <v>0.1483868534889627</v>
      </c>
      <c r="BT16" s="18">
        <f t="shared" si="8"/>
        <v>0.1484654543779518</v>
      </c>
      <c r="BU16" s="18">
        <f t="shared" si="8"/>
        <v>0.14854418752099793</v>
      </c>
      <c r="BV16" s="18">
        <f t="shared" si="8"/>
        <v>0.1486230533427759</v>
      </c>
      <c r="BW16" s="73">
        <f t="shared" si="8"/>
        <v>0.14870205226991687</v>
      </c>
      <c r="BX16" s="18">
        <f t="shared" si="8"/>
        <v>0.1487810511970578</v>
      </c>
      <c r="BY16" s="18">
        <f t="shared" si="8"/>
        <v>0.14886018343265403</v>
      </c>
      <c r="BZ16" s="18">
        <f t="shared" si="8"/>
        <v>0.14893944940548534</v>
      </c>
      <c r="CA16" s="18">
        <f t="shared" si="8"/>
        <v>0.14901884954630898</v>
      </c>
      <c r="CB16" s="18">
        <f t="shared" si="8"/>
        <v>0.14909838428787142</v>
      </c>
      <c r="CC16" s="18">
        <f t="shared" si="8"/>
        <v>0.14917805406492032</v>
      </c>
      <c r="CD16" s="18">
        <f t="shared" si="8"/>
        <v>0.14925785931421665</v>
      </c>
      <c r="CE16" s="18">
        <f t="shared" si="8"/>
        <v>0.14933780047454678</v>
      </c>
      <c r="CF16" s="18">
        <f t="shared" si="8"/>
        <v>0.14941787798673475</v>
      </c>
      <c r="CG16" s="18">
        <f t="shared" si="8"/>
        <v>0.1494980922936546</v>
      </c>
      <c r="CH16" s="18">
        <f t="shared" si="8"/>
        <v>0.1495784438402427</v>
      </c>
      <c r="CI16" s="18">
        <f t="shared" si="8"/>
        <v>0.14965893307351036</v>
      </c>
      <c r="CJ16" s="18">
        <f t="shared" si="8"/>
        <v>0.14973956044255649</v>
      </c>
      <c r="CK16" s="18">
        <f t="shared" si="8"/>
        <v>0.14982032639858014</v>
      </c>
      <c r="CL16" s="18">
        <f t="shared" si="8"/>
        <v>0.14990123139489345</v>
      </c>
      <c r="CM16" s="18">
        <f t="shared" si="8"/>
        <v>0.14998227588693436</v>
      </c>
      <c r="CN16" s="18">
        <f t="shared" si="8"/>
        <v>0.15006346033227982</v>
      </c>
      <c r="CO16" s="18">
        <f t="shared" si="8"/>
        <v>0.15014478519065869</v>
      </c>
      <c r="CP16" s="18">
        <f t="shared" si="8"/>
        <v>0.150226250923965</v>
      </c>
      <c r="CQ16" s="18">
        <f t="shared" si="8"/>
        <v>0.15030785799627136</v>
      </c>
      <c r="CR16" s="18">
        <f t="shared" si="8"/>
        <v>0.150389606873842</v>
      </c>
      <c r="CS16" s="18">
        <f t="shared" si="8"/>
        <v>0.15047149802514673</v>
      </c>
      <c r="CT16" s="18">
        <f t="shared" si="8"/>
        <v>0.15055353192087403</v>
      </c>
      <c r="CU16" s="18">
        <f aca="true" t="shared" si="9" ref="CU16:DZ16">+$D$9*CU14/300</f>
        <v>0.15063570903394521</v>
      </c>
      <c r="CV16" s="18">
        <f t="shared" si="9"/>
        <v>0.15071802983952778</v>
      </c>
      <c r="CW16" s="18">
        <f t="shared" si="9"/>
        <v>0.15080049481504973</v>
      </c>
      <c r="CX16" s="18">
        <f t="shared" si="9"/>
        <v>0.1508831044402133</v>
      </c>
      <c r="CY16" s="18">
        <f t="shared" si="9"/>
        <v>0.15096585919700908</v>
      </c>
      <c r="CZ16" s="18">
        <f t="shared" si="9"/>
        <v>0.1510487595697305</v>
      </c>
      <c r="DA16" s="18">
        <f t="shared" si="9"/>
        <v>0.15113180604498777</v>
      </c>
      <c r="DB16" s="18">
        <f t="shared" si="9"/>
        <v>0.15121499911172265</v>
      </c>
      <c r="DC16" s="18">
        <f t="shared" si="9"/>
        <v>0.15129833926122285</v>
      </c>
      <c r="DD16" s="18">
        <f t="shared" si="9"/>
        <v>0.15138182698713673</v>
      </c>
      <c r="DE16" s="18">
        <f t="shared" si="9"/>
        <v>0.15146546278548803</v>
      </c>
      <c r="DF16" s="18">
        <f t="shared" si="9"/>
        <v>0.15154924715469087</v>
      </c>
      <c r="DG16" s="18">
        <f t="shared" si="9"/>
        <v>0.1516331805955646</v>
      </c>
      <c r="DH16" s="18">
        <f t="shared" si="9"/>
        <v>0.1517172636113491</v>
      </c>
      <c r="DI16" s="18">
        <f t="shared" si="9"/>
        <v>0.1518014967077199</v>
      </c>
      <c r="DJ16" s="18">
        <f t="shared" si="9"/>
        <v>0.15188588039280357</v>
      </c>
      <c r="DK16" s="18">
        <f t="shared" si="9"/>
        <v>0.1519704151771932</v>
      </c>
      <c r="DL16" s="18">
        <f t="shared" si="9"/>
        <v>0.15205510157396396</v>
      </c>
      <c r="DM16" s="18">
        <f t="shared" si="9"/>
        <v>0.15213994009868895</v>
      </c>
      <c r="DN16" s="18">
        <f t="shared" si="9"/>
        <v>0.15222493126945488</v>
      </c>
      <c r="DO16" s="18">
        <f t="shared" si="9"/>
        <v>0.1523100756068781</v>
      </c>
      <c r="DP16" s="18">
        <f t="shared" si="9"/>
        <v>0.15239537363412073</v>
      </c>
      <c r="DQ16" s="18">
        <f t="shared" si="9"/>
        <v>0.15248082587690684</v>
      </c>
      <c r="DR16" s="18">
        <f t="shared" si="9"/>
        <v>0.1525664328635388</v>
      </c>
      <c r="DS16" s="18">
        <f t="shared" si="9"/>
        <v>0.15265219512491376</v>
      </c>
      <c r="DT16" s="18">
        <f t="shared" si="9"/>
        <v>0.1527381131945402</v>
      </c>
      <c r="DU16" s="18">
        <f t="shared" si="9"/>
        <v>0.1528241876085548</v>
      </c>
      <c r="DV16" s="18">
        <f t="shared" si="9"/>
        <v>0.1529104189057392</v>
      </c>
      <c r="DW16" s="18">
        <f t="shared" si="9"/>
        <v>0.15299680762753692</v>
      </c>
      <c r="DX16" s="18">
        <f t="shared" si="9"/>
        <v>0.15308335431807077</v>
      </c>
      <c r="DY16" s="18">
        <f t="shared" si="9"/>
        <v>0.15317005952415982</v>
      </c>
      <c r="DZ16" s="18">
        <f t="shared" si="9"/>
        <v>0.15325692379533695</v>
      </c>
      <c r="EA16" s="18">
        <f aca="true" t="shared" si="10" ref="EA16:EP16">+$D$9*EA14/300</f>
        <v>0.1533439476838664</v>
      </c>
      <c r="EB16" s="18">
        <f t="shared" si="10"/>
        <v>0.15343113174476147</v>
      </c>
      <c r="EC16" s="18">
        <f t="shared" si="10"/>
        <v>0.15351847653580228</v>
      </c>
      <c r="ED16" s="18">
        <f t="shared" si="10"/>
        <v>0.15360598261755373</v>
      </c>
      <c r="EE16" s="18">
        <f t="shared" si="10"/>
        <v>0.1536936505533838</v>
      </c>
      <c r="EF16" s="18">
        <f t="shared" si="10"/>
        <v>0.15378148090948152</v>
      </c>
      <c r="EG16" s="18">
        <f t="shared" si="10"/>
        <v>0.15386947425487565</v>
      </c>
      <c r="EH16" s="18">
        <f t="shared" si="10"/>
        <v>0.153957631161453</v>
      </c>
      <c r="EI16" s="18">
        <f t="shared" si="10"/>
        <v>0.15404595220397735</v>
      </c>
      <c r="EJ16" s="18">
        <f t="shared" si="10"/>
        <v>0.15413443796010814</v>
      </c>
      <c r="EK16" s="18">
        <f t="shared" si="10"/>
        <v>0.1542230890104196</v>
      </c>
      <c r="EL16" s="18">
        <f t="shared" si="10"/>
        <v>0.15431190593841967</v>
      </c>
      <c r="EM16" s="18">
        <f t="shared" si="10"/>
        <v>0.15440088933056975</v>
      </c>
      <c r="EN16" s="18">
        <f t="shared" si="10"/>
        <v>0.15449003977630374</v>
      </c>
      <c r="EO16" s="18">
        <f t="shared" si="10"/>
        <v>0.15457935786804788</v>
      </c>
      <c r="EP16" s="21">
        <f t="shared" si="10"/>
        <v>0.1546688442012406</v>
      </c>
    </row>
    <row r="17" spans="1:146" ht="12.75">
      <c r="A17" s="2" t="s">
        <v>29</v>
      </c>
      <c r="B17" s="11" t="s">
        <v>24</v>
      </c>
      <c r="C17" s="22">
        <f aca="true" t="shared" si="11" ref="C17:AH17">2.376*POWER(10,-6)*POWER($D$5,2)*POWER($D$3,4)*POWER(C14,4)</f>
        <v>0.08338532613275515</v>
      </c>
      <c r="D17" s="23">
        <f t="shared" si="11"/>
        <v>0.08354952254862358</v>
      </c>
      <c r="E17" s="18">
        <f t="shared" si="11"/>
        <v>0.08371421199885874</v>
      </c>
      <c r="F17" s="18">
        <f t="shared" si="11"/>
        <v>0.08387939656924275</v>
      </c>
      <c r="G17" s="18">
        <f t="shared" si="11"/>
        <v>0.08404507835702142</v>
      </c>
      <c r="H17" s="18">
        <f t="shared" si="11"/>
        <v>0.08421125947098212</v>
      </c>
      <c r="I17" s="18">
        <f t="shared" si="11"/>
        <v>0.0843779420315319</v>
      </c>
      <c r="J17" s="18">
        <f t="shared" si="11"/>
        <v>0.08454512817077636</v>
      </c>
      <c r="K17" s="18">
        <f t="shared" si="11"/>
        <v>0.08471282003259906</v>
      </c>
      <c r="L17" s="18">
        <f t="shared" si="11"/>
        <v>0.08488101977274179</v>
      </c>
      <c r="M17" s="18">
        <f t="shared" si="11"/>
        <v>0.08504972955888516</v>
      </c>
      <c r="N17" s="18">
        <f t="shared" si="11"/>
        <v>0.08521895157073026</v>
      </c>
      <c r="O17" s="18">
        <f t="shared" si="11"/>
        <v>0.08538868800008059</v>
      </c>
      <c r="P17" s="18">
        <f t="shared" si="11"/>
        <v>0.08555894105092478</v>
      </c>
      <c r="Q17" s="18">
        <f t="shared" si="11"/>
        <v>0.08572971293952017</v>
      </c>
      <c r="R17" s="18">
        <f t="shared" si="11"/>
        <v>0.08590100589447688</v>
      </c>
      <c r="S17" s="18">
        <f t="shared" si="11"/>
        <v>0.08607282215684248</v>
      </c>
      <c r="T17" s="18">
        <f t="shared" si="11"/>
        <v>0.08624516398018761</v>
      </c>
      <c r="U17" s="18">
        <f t="shared" si="11"/>
        <v>0.08641803363069211</v>
      </c>
      <c r="V17" s="18">
        <f t="shared" si="11"/>
        <v>0.08659143338723194</v>
      </c>
      <c r="W17" s="18">
        <f t="shared" si="11"/>
        <v>0.08676536554146676</v>
      </c>
      <c r="X17" s="18">
        <f t="shared" si="11"/>
        <v>0.08693983239792821</v>
      </c>
      <c r="Y17" s="18">
        <f t="shared" si="11"/>
        <v>0.08711483627410906</v>
      </c>
      <c r="Z17" s="18">
        <f t="shared" si="11"/>
        <v>0.08729037950055288</v>
      </c>
      <c r="AA17" s="18">
        <f t="shared" si="11"/>
        <v>0.08746646442094459</v>
      </c>
      <c r="AB17" s="18">
        <f t="shared" si="11"/>
        <v>0.0876430933922018</v>
      </c>
      <c r="AC17" s="18">
        <f t="shared" si="11"/>
        <v>0.08782026878456675</v>
      </c>
      <c r="AD17" s="18">
        <f t="shared" si="11"/>
        <v>0.08799799298169904</v>
      </c>
      <c r="AE17" s="18">
        <f t="shared" si="11"/>
        <v>0.08817626838076924</v>
      </c>
      <c r="AF17" s="18">
        <f t="shared" si="11"/>
        <v>0.08835509739255333</v>
      </c>
      <c r="AG17" s="18">
        <f t="shared" si="11"/>
        <v>0.08853448244152749</v>
      </c>
      <c r="AH17" s="18">
        <f t="shared" si="11"/>
        <v>0.08871442596596436</v>
      </c>
      <c r="AI17" s="18">
        <f aca="true" t="shared" si="12" ref="AI17:BN17">2.376*POWER(10,-6)*POWER($D$5,2)*POWER($D$3,4)*POWER(AI14,4)</f>
        <v>0.08889493041802941</v>
      </c>
      <c r="AJ17" s="18">
        <f t="shared" si="12"/>
        <v>0.0890759982638787</v>
      </c>
      <c r="AK17" s="18">
        <f t="shared" si="12"/>
        <v>0.089257631983757</v>
      </c>
      <c r="AL17" s="18">
        <f t="shared" si="12"/>
        <v>0.08943983407209696</v>
      </c>
      <c r="AM17" s="18">
        <f t="shared" si="12"/>
        <v>0.08962260703761926</v>
      </c>
      <c r="AN17" s="18">
        <f t="shared" si="12"/>
        <v>0.08980595340343299</v>
      </c>
      <c r="AO17" s="18">
        <f t="shared" si="12"/>
        <v>0.08998987570713782</v>
      </c>
      <c r="AP17" s="18">
        <f t="shared" si="12"/>
        <v>0.09017437650092609</v>
      </c>
      <c r="AQ17" s="18">
        <f t="shared" si="12"/>
        <v>0.09035945835168635</v>
      </c>
      <c r="AR17" s="18">
        <f t="shared" si="12"/>
        <v>0.09054512384110752</v>
      </c>
      <c r="AS17" s="18">
        <f t="shared" si="12"/>
        <v>0.09073137556578406</v>
      </c>
      <c r="AT17" s="18">
        <f t="shared" si="12"/>
        <v>0.09091821613732187</v>
      </c>
      <c r="AU17" s="18">
        <f t="shared" si="12"/>
        <v>0.09110564818244533</v>
      </c>
      <c r="AV17" s="18">
        <f t="shared" si="12"/>
        <v>0.09129367434310498</v>
      </c>
      <c r="AW17" s="18">
        <f t="shared" si="12"/>
        <v>0.09148229727658627</v>
      </c>
      <c r="AX17" s="18">
        <f t="shared" si="12"/>
        <v>0.09167151965561911</v>
      </c>
      <c r="AY17" s="18">
        <f t="shared" si="12"/>
        <v>0.09186134416848862</v>
      </c>
      <c r="AZ17" s="18">
        <f t="shared" si="12"/>
        <v>0.09205177351914638</v>
      </c>
      <c r="BA17" s="18">
        <f t="shared" si="12"/>
        <v>0.09224281042732316</v>
      </c>
      <c r="BB17" s="18">
        <f t="shared" si="12"/>
        <v>0.09243445762864216</v>
      </c>
      <c r="BC17" s="18">
        <f t="shared" si="12"/>
        <v>0.09262671787473337</v>
      </c>
      <c r="BD17" s="18">
        <f t="shared" si="12"/>
        <v>0.09281959393334908</v>
      </c>
      <c r="BE17" s="18">
        <f t="shared" si="12"/>
        <v>0.09301308858848012</v>
      </c>
      <c r="BF17" s="18">
        <f t="shared" si="12"/>
        <v>0.0932072046404732</v>
      </c>
      <c r="BG17" s="18">
        <f t="shared" si="12"/>
        <v>0.09340194490614945</v>
      </c>
      <c r="BH17" s="18">
        <f t="shared" si="12"/>
        <v>0.09359731221892346</v>
      </c>
      <c r="BI17" s="18">
        <f t="shared" si="12"/>
        <v>0.09379330942892401</v>
      </c>
      <c r="BJ17" s="18">
        <f t="shared" si="12"/>
        <v>0.09398993940311533</v>
      </c>
      <c r="BK17" s="18">
        <f t="shared" si="12"/>
        <v>0.09418720502541958</v>
      </c>
      <c r="BL17" s="18">
        <f t="shared" si="12"/>
        <v>0.09438510919684061</v>
      </c>
      <c r="BM17" s="18">
        <f t="shared" si="12"/>
        <v>0.0945836548355883</v>
      </c>
      <c r="BN17" s="18">
        <f t="shared" si="12"/>
        <v>0.09478284487720451</v>
      </c>
      <c r="BO17" s="18">
        <f aca="true" t="shared" si="13" ref="BO17:CT17">2.376*POWER(10,-6)*POWER($D$5,2)*POWER($D$3,4)*POWER(BO14,4)</f>
        <v>0.09498268227468969</v>
      </c>
      <c r="BP17" s="18">
        <f t="shared" si="13"/>
        <v>0.0951831699986308</v>
      </c>
      <c r="BQ17" s="18">
        <f t="shared" si="13"/>
        <v>0.09538431103733051</v>
      </c>
      <c r="BR17" s="18">
        <f t="shared" si="13"/>
        <v>0.09558610839693708</v>
      </c>
      <c r="BS17" s="18">
        <f t="shared" si="13"/>
        <v>0.09578856510157582</v>
      </c>
      <c r="BT17" s="18">
        <f t="shared" si="13"/>
        <v>0.09599168419348139</v>
      </c>
      <c r="BU17" s="18">
        <f t="shared" si="13"/>
        <v>0.09619546873313137</v>
      </c>
      <c r="BV17" s="18">
        <f t="shared" si="13"/>
        <v>0.09639992179938124</v>
      </c>
      <c r="BW17" s="73">
        <f t="shared" si="13"/>
        <v>0.09660504648959999</v>
      </c>
      <c r="BX17" s="18">
        <f t="shared" si="13"/>
        <v>0.09681049836192374</v>
      </c>
      <c r="BY17" s="18">
        <f t="shared" si="13"/>
        <v>0.09701662528801237</v>
      </c>
      <c r="BZ17" s="18">
        <f t="shared" si="13"/>
        <v>0.09722343039889887</v>
      </c>
      <c r="CA17" s="18">
        <f t="shared" si="13"/>
        <v>0.09743091684448235</v>
      </c>
      <c r="CB17" s="18">
        <f t="shared" si="13"/>
        <v>0.09763908779366821</v>
      </c>
      <c r="CC17" s="18">
        <f t="shared" si="13"/>
        <v>0.09784794643450923</v>
      </c>
      <c r="CD17" s="18">
        <f t="shared" si="13"/>
        <v>0.09805749597434797</v>
      </c>
      <c r="CE17" s="18">
        <f t="shared" si="13"/>
        <v>0.09826773963996074</v>
      </c>
      <c r="CF17" s="18">
        <f t="shared" si="13"/>
        <v>0.09847868067770235</v>
      </c>
      <c r="CG17" s="18">
        <f t="shared" si="13"/>
        <v>0.09869032235365245</v>
      </c>
      <c r="CH17" s="18">
        <f t="shared" si="13"/>
        <v>0.09890266795376323</v>
      </c>
      <c r="CI17" s="18">
        <f t="shared" si="13"/>
        <v>0.09911572078400822</v>
      </c>
      <c r="CJ17" s="18">
        <f t="shared" si="13"/>
        <v>0.0993294841705324</v>
      </c>
      <c r="CK17" s="18">
        <f t="shared" si="13"/>
        <v>0.09954396145980408</v>
      </c>
      <c r="CL17" s="18">
        <f t="shared" si="13"/>
        <v>0.09975915601876736</v>
      </c>
      <c r="CM17" s="18">
        <f t="shared" si="13"/>
        <v>0.09997507123499683</v>
      </c>
      <c r="CN17" s="18">
        <f t="shared" si="13"/>
        <v>0.10019171051685306</v>
      </c>
      <c r="CO17" s="18">
        <f t="shared" si="13"/>
        <v>0.10040907729363947</v>
      </c>
      <c r="CP17" s="18">
        <f t="shared" si="13"/>
        <v>0.10062717501576121</v>
      </c>
      <c r="CQ17" s="18">
        <f t="shared" si="13"/>
        <v>0.10084600715488475</v>
      </c>
      <c r="CR17" s="18">
        <f t="shared" si="13"/>
        <v>0.10106557720409913</v>
      </c>
      <c r="CS17" s="18">
        <f t="shared" si="13"/>
        <v>0.10128588867807914</v>
      </c>
      <c r="CT17" s="18">
        <f t="shared" si="13"/>
        <v>0.10150694511324922</v>
      </c>
      <c r="CU17" s="18">
        <f aca="true" t="shared" si="14" ref="CU17:DZ17">2.376*POWER(10,-6)*POWER($D$5,2)*POWER($D$3,4)*POWER(CU14,4)</f>
        <v>0.1017287500679493</v>
      </c>
      <c r="CV17" s="18">
        <f t="shared" si="14"/>
        <v>0.10195130712260214</v>
      </c>
      <c r="CW17" s="18">
        <f t="shared" si="14"/>
        <v>0.10217461987988195</v>
      </c>
      <c r="CX17" s="18">
        <f t="shared" si="14"/>
        <v>0.10239869196488485</v>
      </c>
      <c r="CY17" s="18">
        <f t="shared" si="14"/>
        <v>0.10262352702530055</v>
      </c>
      <c r="CZ17" s="18">
        <f t="shared" si="14"/>
        <v>0.10284912873158586</v>
      </c>
      <c r="DA17" s="18">
        <f t="shared" si="14"/>
        <v>0.10307550077713967</v>
      </c>
      <c r="DB17" s="18">
        <f t="shared" si="14"/>
        <v>0.10330264687847947</v>
      </c>
      <c r="DC17" s="18">
        <f t="shared" si="14"/>
        <v>0.10353057077541965</v>
      </c>
      <c r="DD17" s="18">
        <f t="shared" si="14"/>
        <v>0.1037592762312513</v>
      </c>
      <c r="DE17" s="18">
        <f t="shared" si="14"/>
        <v>0.10398876703292367</v>
      </c>
      <c r="DF17" s="18">
        <f t="shared" si="14"/>
        <v>0.10421904699122737</v>
      </c>
      <c r="DG17" s="18">
        <f t="shared" si="14"/>
        <v>0.10445011994097918</v>
      </c>
      <c r="DH17" s="18">
        <f t="shared" si="14"/>
        <v>0.10468198974120861</v>
      </c>
      <c r="DI17" s="18">
        <f t="shared" si="14"/>
        <v>0.10491466027534622</v>
      </c>
      <c r="DJ17" s="18">
        <f t="shared" si="14"/>
        <v>0.10514813545141352</v>
      </c>
      <c r="DK17" s="18">
        <f t="shared" si="14"/>
        <v>0.10538241920221482</v>
      </c>
      <c r="DL17" s="18">
        <f t="shared" si="14"/>
        <v>0.10561751548553065</v>
      </c>
      <c r="DM17" s="18">
        <f t="shared" si="14"/>
        <v>0.10585342828431335</v>
      </c>
      <c r="DN17" s="18">
        <f t="shared" si="14"/>
        <v>0.10609016160688392</v>
      </c>
      <c r="DO17" s="18">
        <f t="shared" si="14"/>
        <v>0.10632771948713128</v>
      </c>
      <c r="DP17" s="18">
        <f t="shared" si="14"/>
        <v>0.1065661059847129</v>
      </c>
      <c r="DQ17" s="18">
        <f t="shared" si="14"/>
        <v>0.10680532518525762</v>
      </c>
      <c r="DR17" s="18">
        <f t="shared" si="14"/>
        <v>0.10704538120057037</v>
      </c>
      <c r="DS17" s="18">
        <f t="shared" si="14"/>
        <v>0.10728627816883843</v>
      </c>
      <c r="DT17" s="18">
        <f t="shared" si="14"/>
        <v>0.10752802025484019</v>
      </c>
      <c r="DU17" s="18">
        <f t="shared" si="14"/>
        <v>0.10777061165015549</v>
      </c>
      <c r="DV17" s="18">
        <f t="shared" si="14"/>
        <v>0.10801405657337784</v>
      </c>
      <c r="DW17" s="18">
        <f t="shared" si="14"/>
        <v>0.10825835927032908</v>
      </c>
      <c r="DX17" s="18">
        <f t="shared" si="14"/>
        <v>0.10850352401427582</v>
      </c>
      <c r="DY17" s="18">
        <f t="shared" si="14"/>
        <v>0.10874955510614762</v>
      </c>
      <c r="DZ17" s="18">
        <f t="shared" si="14"/>
        <v>0.10899645687475781</v>
      </c>
      <c r="EA17" s="18">
        <f aca="true" t="shared" si="15" ref="EA17:EP17">2.376*POWER(10,-6)*POWER($D$5,2)*POWER($D$3,4)*POWER(EA14,4)</f>
        <v>0.10924423367702607</v>
      </c>
      <c r="EB17" s="18">
        <f t="shared" si="15"/>
        <v>0.10949288989820317</v>
      </c>
      <c r="EC17" s="18">
        <f t="shared" si="15"/>
        <v>0.10974242995209771</v>
      </c>
      <c r="ED17" s="18">
        <f t="shared" si="15"/>
        <v>0.10999285828130541</v>
      </c>
      <c r="EE17" s="18">
        <f t="shared" si="15"/>
        <v>0.11024417935744017</v>
      </c>
      <c r="EF17" s="18">
        <f t="shared" si="15"/>
        <v>0.11049639768136757</v>
      </c>
      <c r="EG17" s="18">
        <f t="shared" si="15"/>
        <v>0.1107495177834405</v>
      </c>
      <c r="EH17" s="18">
        <f t="shared" si="15"/>
        <v>0.11100354422373708</v>
      </c>
      <c r="EI17" s="18">
        <f t="shared" si="15"/>
        <v>0.11125848159230096</v>
      </c>
      <c r="EJ17" s="18">
        <f t="shared" si="15"/>
        <v>0.1115143345093837</v>
      </c>
      <c r="EK17" s="18">
        <f t="shared" si="15"/>
        <v>0.1117711076256897</v>
      </c>
      <c r="EL17" s="18">
        <f t="shared" si="15"/>
        <v>0.11202880562262331</v>
      </c>
      <c r="EM17" s="18">
        <f t="shared" si="15"/>
        <v>0.11228743321253865</v>
      </c>
      <c r="EN17" s="18">
        <f t="shared" si="15"/>
        <v>0.11254699513899133</v>
      </c>
      <c r="EO17" s="18">
        <f t="shared" si="15"/>
        <v>0.11280749617699308</v>
      </c>
      <c r="EP17" s="21">
        <f t="shared" si="15"/>
        <v>0.11306894113326856</v>
      </c>
    </row>
    <row r="18" spans="1:146" ht="12.75">
      <c r="A18" s="2" t="s">
        <v>30</v>
      </c>
      <c r="B18" s="11" t="s">
        <v>24</v>
      </c>
      <c r="C18" s="24">
        <f aca="true" t="shared" si="16" ref="C18:AH18">0.028*($D$5*$D$3/$D$4)*SQRT(C14)</f>
        <v>0.02929937958529561</v>
      </c>
      <c r="D18" s="24">
        <f t="shared" si="16"/>
        <v>0.029306585160172947</v>
      </c>
      <c r="E18" s="24">
        <f t="shared" si="16"/>
        <v>0.02931379993545815</v>
      </c>
      <c r="F18" s="24">
        <f t="shared" si="16"/>
        <v>0.029321023936541006</v>
      </c>
      <c r="G18" s="24">
        <f t="shared" si="16"/>
        <v>0.029328257188913017</v>
      </c>
      <c r="H18" s="24">
        <f t="shared" si="16"/>
        <v>0.02933549971816793</v>
      </c>
      <c r="I18" s="24">
        <f t="shared" si="16"/>
        <v>0.029342751550002273</v>
      </c>
      <c r="J18" s="24">
        <f t="shared" si="16"/>
        <v>0.029350012710215905</v>
      </c>
      <c r="K18" s="24">
        <f t="shared" si="16"/>
        <v>0.029357283224712573</v>
      </c>
      <c r="L18" s="24">
        <f t="shared" si="16"/>
        <v>0.029364563119500437</v>
      </c>
      <c r="M18" s="24">
        <f t="shared" si="16"/>
        <v>0.02937185242069266</v>
      </c>
      <c r="N18" s="24">
        <f t="shared" si="16"/>
        <v>0.02937915115450793</v>
      </c>
      <c r="O18" s="24">
        <f t="shared" si="16"/>
        <v>0.029386459347271056</v>
      </c>
      <c r="P18" s="24">
        <f t="shared" si="16"/>
        <v>0.029393777025413508</v>
      </c>
      <c r="Q18" s="24">
        <f t="shared" si="16"/>
        <v>0.02940110421547399</v>
      </c>
      <c r="R18" s="24">
        <f t="shared" si="16"/>
        <v>0.02940844094409905</v>
      </c>
      <c r="S18" s="24">
        <f t="shared" si="16"/>
        <v>0.029415787238043598</v>
      </c>
      <c r="T18" s="24">
        <f t="shared" si="16"/>
        <v>0.029423143124171526</v>
      </c>
      <c r="U18" s="24">
        <f t="shared" si="16"/>
        <v>0.02943050862945629</v>
      </c>
      <c r="V18" s="24">
        <f t="shared" si="16"/>
        <v>0.029437883780981496</v>
      </c>
      <c r="W18" s="24">
        <f t="shared" si="16"/>
        <v>0.029445268605941474</v>
      </c>
      <c r="X18" s="24">
        <f t="shared" si="16"/>
        <v>0.029452663131641917</v>
      </c>
      <c r="Y18" s="24">
        <f t="shared" si="16"/>
        <v>0.029460067385500426</v>
      </c>
      <c r="Z18" s="24">
        <f t="shared" si="16"/>
        <v>0.029467481395047162</v>
      </c>
      <c r="AA18" s="24">
        <f t="shared" si="16"/>
        <v>0.02947490518792545</v>
      </c>
      <c r="AB18" s="24">
        <f t="shared" si="16"/>
        <v>0.029482338791892354</v>
      </c>
      <c r="AC18" s="24">
        <f t="shared" si="16"/>
        <v>0.029489782234819337</v>
      </c>
      <c r="AD18" s="24">
        <f t="shared" si="16"/>
        <v>0.029497235544692864</v>
      </c>
      <c r="AE18" s="24">
        <f t="shared" si="16"/>
        <v>0.029504698749615022</v>
      </c>
      <c r="AF18" s="24">
        <f t="shared" si="16"/>
        <v>0.02951217187780417</v>
      </c>
      <c r="AG18" s="24">
        <f t="shared" si="16"/>
        <v>0.029519654957595544</v>
      </c>
      <c r="AH18" s="24">
        <f t="shared" si="16"/>
        <v>0.029527148017441926</v>
      </c>
      <c r="AI18" s="24">
        <f aca="true" t="shared" si="17" ref="AI18:BN18">0.028*($D$5*$D$3/$D$4)*SQRT(AI14)</f>
        <v>0.02953465108591426</v>
      </c>
      <c r="AJ18" s="24">
        <f t="shared" si="17"/>
        <v>0.029542164191702323</v>
      </c>
      <c r="AK18" s="24">
        <f t="shared" si="17"/>
        <v>0.02954968736361536</v>
      </c>
      <c r="AL18" s="24">
        <f t="shared" si="17"/>
        <v>0.029557220630582737</v>
      </c>
      <c r="AM18" s="24">
        <f t="shared" si="17"/>
        <v>0.02956476402165462</v>
      </c>
      <c r="AN18" s="24">
        <f t="shared" si="17"/>
        <v>0.029572317566002614</v>
      </c>
      <c r="AO18" s="24">
        <f t="shared" si="17"/>
        <v>0.029579881292920465</v>
      </c>
      <c r="AP18" s="24">
        <f t="shared" si="17"/>
        <v>0.029587455231824704</v>
      </c>
      <c r="AQ18" s="24">
        <f t="shared" si="17"/>
        <v>0.029595039412255345</v>
      </c>
      <c r="AR18" s="24">
        <f t="shared" si="17"/>
        <v>0.029602633863876546</v>
      </c>
      <c r="AS18" s="24">
        <f t="shared" si="17"/>
        <v>0.029610238616477335</v>
      </c>
      <c r="AT18" s="24">
        <f t="shared" si="17"/>
        <v>0.029617853699972257</v>
      </c>
      <c r="AU18" s="24">
        <f t="shared" si="17"/>
        <v>0.029625479144402105</v>
      </c>
      <c r="AV18" s="24">
        <f t="shared" si="17"/>
        <v>0.029633114979934608</v>
      </c>
      <c r="AW18" s="24">
        <f t="shared" si="17"/>
        <v>0.029640761236865144</v>
      </c>
      <c r="AX18" s="24">
        <f t="shared" si="17"/>
        <v>0.02964841794561745</v>
      </c>
      <c r="AY18" s="24">
        <f t="shared" si="17"/>
        <v>0.029656085136744333</v>
      </c>
      <c r="AZ18" s="24">
        <f t="shared" si="17"/>
        <v>0.029663762840928393</v>
      </c>
      <c r="BA18" s="24">
        <f t="shared" si="17"/>
        <v>0.029671451088982774</v>
      </c>
      <c r="BB18" s="24">
        <f t="shared" si="17"/>
        <v>0.02967914991185185</v>
      </c>
      <c r="BC18" s="24">
        <f t="shared" si="17"/>
        <v>0.029686859340612</v>
      </c>
      <c r="BD18" s="24">
        <f t="shared" si="17"/>
        <v>0.02969457940647235</v>
      </c>
      <c r="BE18" s="24">
        <f t="shared" si="17"/>
        <v>0.02970231014077548</v>
      </c>
      <c r="BF18" s="24">
        <f t="shared" si="17"/>
        <v>0.029710051574998238</v>
      </c>
      <c r="BG18" s="24">
        <f t="shared" si="17"/>
        <v>0.029717803740752436</v>
      </c>
      <c r="BH18" s="24">
        <f t="shared" si="17"/>
        <v>0.029725566669785666</v>
      </c>
      <c r="BI18" s="24">
        <f t="shared" si="17"/>
        <v>0.029733340393982025</v>
      </c>
      <c r="BJ18" s="24">
        <f t="shared" si="17"/>
        <v>0.02974112494536292</v>
      </c>
      <c r="BK18" s="24">
        <f t="shared" si="17"/>
        <v>0.029748920356087838</v>
      </c>
      <c r="BL18" s="24">
        <f t="shared" si="17"/>
        <v>0.029756726658455118</v>
      </c>
      <c r="BM18" s="24">
        <f t="shared" si="17"/>
        <v>0.029764543884902767</v>
      </c>
      <c r="BN18" s="24">
        <f t="shared" si="17"/>
        <v>0.029772372068009225</v>
      </c>
      <c r="BO18" s="24">
        <f aca="true" t="shared" si="18" ref="BO18:CT18">0.028*($D$5*$D$3/$D$4)*SQRT(BO14)</f>
        <v>0.0297802112404942</v>
      </c>
      <c r="BP18" s="24">
        <f t="shared" si="18"/>
        <v>0.02978806143521945</v>
      </c>
      <c r="BQ18" s="24">
        <f t="shared" si="18"/>
        <v>0.0297959226851896</v>
      </c>
      <c r="BR18" s="24">
        <f t="shared" si="18"/>
        <v>0.029803795023552983</v>
      </c>
      <c r="BS18" s="24">
        <f t="shared" si="18"/>
        <v>0.029811678483602423</v>
      </c>
      <c r="BT18" s="24">
        <f t="shared" si="18"/>
        <v>0.029819573098776114</v>
      </c>
      <c r="BU18" s="24">
        <f t="shared" si="18"/>
        <v>0.02982747890265841</v>
      </c>
      <c r="BV18" s="24">
        <f t="shared" si="18"/>
        <v>0.02983539592898071</v>
      </c>
      <c r="BW18" s="74">
        <f t="shared" si="18"/>
        <v>0.029843324211622273</v>
      </c>
      <c r="BX18" s="24">
        <f t="shared" si="18"/>
        <v>0.02985125038856767</v>
      </c>
      <c r="BY18" s="24">
        <f t="shared" si="18"/>
        <v>0.029859187831365454</v>
      </c>
      <c r="BZ18" s="24">
        <f t="shared" si="18"/>
        <v>0.029867136574025687</v>
      </c>
      <c r="CA18" s="24">
        <f t="shared" si="18"/>
        <v>0.029875096650707665</v>
      </c>
      <c r="CB18" s="24">
        <f t="shared" si="18"/>
        <v>0.029883068095720746</v>
      </c>
      <c r="CC18" s="24">
        <f t="shared" si="18"/>
        <v>0.029891050943525267</v>
      </c>
      <c r="CD18" s="24">
        <f t="shared" si="18"/>
        <v>0.02989904522873336</v>
      </c>
      <c r="CE18" s="24">
        <f t="shared" si="18"/>
        <v>0.029907050986109882</v>
      </c>
      <c r="CF18" s="24">
        <f t="shared" si="18"/>
        <v>0.029915068250573267</v>
      </c>
      <c r="CG18" s="24">
        <f t="shared" si="18"/>
        <v>0.02992309705719646</v>
      </c>
      <c r="CH18" s="24">
        <f t="shared" si="18"/>
        <v>0.029931137441207768</v>
      </c>
      <c r="CI18" s="24">
        <f t="shared" si="18"/>
        <v>0.029939189437991825</v>
      </c>
      <c r="CJ18" s="24">
        <f t="shared" si="18"/>
        <v>0.029947253083090444</v>
      </c>
      <c r="CK18" s="24">
        <f t="shared" si="18"/>
        <v>0.029955328412203584</v>
      </c>
      <c r="CL18" s="24">
        <f t="shared" si="18"/>
        <v>0.029963415461190267</v>
      </c>
      <c r="CM18" s="24">
        <f t="shared" si="18"/>
        <v>0.02997151426606949</v>
      </c>
      <c r="CN18" s="24">
        <f t="shared" si="18"/>
        <v>0.029979624863021196</v>
      </c>
      <c r="CO18" s="24">
        <f t="shared" si="18"/>
        <v>0.029987747288387198</v>
      </c>
      <c r="CP18" s="24">
        <f t="shared" si="18"/>
        <v>0.02999588157867214</v>
      </c>
      <c r="CQ18" s="24">
        <f t="shared" si="18"/>
        <v>0.030004027770544485</v>
      </c>
      <c r="CR18" s="24">
        <f t="shared" si="18"/>
        <v>0.030012185900837422</v>
      </c>
      <c r="CS18" s="24">
        <f t="shared" si="18"/>
        <v>0.030020356006549904</v>
      </c>
      <c r="CT18" s="24">
        <f t="shared" si="18"/>
        <v>0.030028538124847605</v>
      </c>
      <c r="CU18" s="24">
        <f aca="true" t="shared" si="19" ref="CU18:DZ18">0.028*($D$5*$D$3/$D$4)*SQRT(CU14)</f>
        <v>0.0300367322930639</v>
      </c>
      <c r="CV18" s="24">
        <f t="shared" si="19"/>
        <v>0.030044938548700877</v>
      </c>
      <c r="CW18" s="24">
        <f t="shared" si="19"/>
        <v>0.030053156929430353</v>
      </c>
      <c r="CX18" s="24">
        <f t="shared" si="19"/>
        <v>0.03006138747309484</v>
      </c>
      <c r="CY18" s="24">
        <f t="shared" si="19"/>
        <v>0.030069630217708622</v>
      </c>
      <c r="CZ18" s="24">
        <f t="shared" si="19"/>
        <v>0.03007788520145874</v>
      </c>
      <c r="DA18" s="24">
        <f t="shared" si="19"/>
        <v>0.03008615246270606</v>
      </c>
      <c r="DB18" s="24">
        <f t="shared" si="19"/>
        <v>0.030094432039986272</v>
      </c>
      <c r="DC18" s="24">
        <f t="shared" si="19"/>
        <v>0.03010272397201099</v>
      </c>
      <c r="DD18" s="24">
        <f t="shared" si="19"/>
        <v>0.03011102829766877</v>
      </c>
      <c r="DE18" s="24">
        <f t="shared" si="19"/>
        <v>0.030119345056026196</v>
      </c>
      <c r="DF18" s="24">
        <f t="shared" si="19"/>
        <v>0.03012767428632895</v>
      </c>
      <c r="DG18" s="24">
        <f t="shared" si="19"/>
        <v>0.0301360160280029</v>
      </c>
      <c r="DH18" s="24">
        <f t="shared" si="19"/>
        <v>0.030144370320655176</v>
      </c>
      <c r="DI18" s="24">
        <f t="shared" si="19"/>
        <v>0.030152737204075273</v>
      </c>
      <c r="DJ18" s="24">
        <f t="shared" si="19"/>
        <v>0.030161116718236174</v>
      </c>
      <c r="DK18" s="24">
        <f t="shared" si="19"/>
        <v>0.030169508903295436</v>
      </c>
      <c r="DL18" s="24">
        <f t="shared" si="19"/>
        <v>0.03017791379959634</v>
      </c>
      <c r="DM18" s="24">
        <f t="shared" si="19"/>
        <v>0.030186331447669006</v>
      </c>
      <c r="DN18" s="24">
        <f t="shared" si="19"/>
        <v>0.03019476188823154</v>
      </c>
      <c r="DO18" s="24">
        <f t="shared" si="19"/>
        <v>0.030203205162191177</v>
      </c>
      <c r="DP18" s="24">
        <f t="shared" si="19"/>
        <v>0.030211661310645458</v>
      </c>
      <c r="DQ18" s="24">
        <f t="shared" si="19"/>
        <v>0.03022013037488336</v>
      </c>
      <c r="DR18" s="24">
        <f t="shared" si="19"/>
        <v>0.03022861239638651</v>
      </c>
      <c r="DS18" s="24">
        <f t="shared" si="19"/>
        <v>0.03023710741683034</v>
      </c>
      <c r="DT18" s="24">
        <f t="shared" si="19"/>
        <v>0.030245615478085307</v>
      </c>
      <c r="DU18" s="24">
        <f t="shared" si="19"/>
        <v>0.03025413662221808</v>
      </c>
      <c r="DV18" s="24">
        <f t="shared" si="19"/>
        <v>0.030262670891492732</v>
      </c>
      <c r="DW18" s="24">
        <f t="shared" si="19"/>
        <v>0.030271218328372006</v>
      </c>
      <c r="DX18" s="24">
        <f t="shared" si="19"/>
        <v>0.03027977897551851</v>
      </c>
      <c r="DY18" s="24">
        <f t="shared" si="19"/>
        <v>0.03028835287579597</v>
      </c>
      <c r="DZ18" s="24">
        <f t="shared" si="19"/>
        <v>0.030296940072270483</v>
      </c>
      <c r="EA18" s="24">
        <f aca="true" t="shared" si="20" ref="EA18:EP18">0.028*($D$5*$D$3/$D$4)*SQRT(EA14)</f>
        <v>0.03030554060821175</v>
      </c>
      <c r="EB18" s="24">
        <f t="shared" si="20"/>
        <v>0.030314154527094402</v>
      </c>
      <c r="EC18" s="24">
        <f t="shared" si="20"/>
        <v>0.030322781872599205</v>
      </c>
      <c r="ED18" s="24">
        <f t="shared" si="20"/>
        <v>0.0303314226886144</v>
      </c>
      <c r="EE18" s="24">
        <f t="shared" si="20"/>
        <v>0.03034007701923699</v>
      </c>
      <c r="EF18" s="24">
        <f t="shared" si="20"/>
        <v>0.030348744908774043</v>
      </c>
      <c r="EG18" s="24">
        <f t="shared" si="20"/>
        <v>0.030357426401744013</v>
      </c>
      <c r="EH18" s="24">
        <f t="shared" si="20"/>
        <v>0.03036612154287806</v>
      </c>
      <c r="EI18" s="24">
        <f t="shared" si="20"/>
        <v>0.030374830377121416</v>
      </c>
      <c r="EJ18" s="24">
        <f t="shared" si="20"/>
        <v>0.030383552949634702</v>
      </c>
      <c r="EK18" s="24">
        <f t="shared" si="20"/>
        <v>0.03039228930579531</v>
      </c>
      <c r="EL18" s="24">
        <f t="shared" si="20"/>
        <v>0.030401039491198757</v>
      </c>
      <c r="EM18" s="24">
        <f t="shared" si="20"/>
        <v>0.030409803551660095</v>
      </c>
      <c r="EN18" s="24">
        <f t="shared" si="20"/>
        <v>0.030418581533215274</v>
      </c>
      <c r="EO18" s="24">
        <f t="shared" si="20"/>
        <v>0.03042737348212256</v>
      </c>
      <c r="EP18" s="6">
        <f t="shared" si="20"/>
        <v>0.03043617944486395</v>
      </c>
    </row>
    <row r="19" spans="1:146" ht="12.75">
      <c r="A19" s="2" t="s">
        <v>27</v>
      </c>
      <c r="B19" s="11" t="s">
        <v>28</v>
      </c>
      <c r="C19" s="25">
        <f aca="true" t="shared" si="21" ref="C19:AH19">+C17/(C17+C18)</f>
        <v>0.7399879655487072</v>
      </c>
      <c r="D19" s="25">
        <f t="shared" si="21"/>
        <v>0.7403190154688574</v>
      </c>
      <c r="E19" s="25">
        <f t="shared" si="21"/>
        <v>0.7406501323539775</v>
      </c>
      <c r="F19" s="25">
        <f t="shared" si="21"/>
        <v>0.7409813160981774</v>
      </c>
      <c r="G19" s="25">
        <f t="shared" si="21"/>
        <v>0.7413125665952524</v>
      </c>
      <c r="H19" s="25">
        <f t="shared" si="21"/>
        <v>0.741643883738682</v>
      </c>
      <c r="I19" s="25">
        <f t="shared" si="21"/>
        <v>0.7419752674216287</v>
      </c>
      <c r="J19" s="25">
        <f t="shared" si="21"/>
        <v>0.7423067175369369</v>
      </c>
      <c r="K19" s="25">
        <f t="shared" si="21"/>
        <v>0.7426382339771326</v>
      </c>
      <c r="L19" s="25">
        <f t="shared" si="21"/>
        <v>0.7429698166344213</v>
      </c>
      <c r="M19" s="25">
        <f t="shared" si="21"/>
        <v>0.7433014654006881</v>
      </c>
      <c r="N19" s="25">
        <f t="shared" si="21"/>
        <v>0.743633180167496</v>
      </c>
      <c r="O19" s="25">
        <f t="shared" si="21"/>
        <v>0.743964960826085</v>
      </c>
      <c r="P19" s="25">
        <f t="shared" si="21"/>
        <v>0.7442968072673709</v>
      </c>
      <c r="Q19" s="25">
        <f t="shared" si="21"/>
        <v>0.7446287193819451</v>
      </c>
      <c r="R19" s="25">
        <f t="shared" si="21"/>
        <v>0.7449606970600723</v>
      </c>
      <c r="S19" s="25">
        <f t="shared" si="21"/>
        <v>0.7452927401916907</v>
      </c>
      <c r="T19" s="25">
        <f t="shared" si="21"/>
        <v>0.74562484866641</v>
      </c>
      <c r="U19" s="25">
        <f t="shared" si="21"/>
        <v>0.7459570223735107</v>
      </c>
      <c r="V19" s="25">
        <f t="shared" si="21"/>
        <v>0.746289261201943</v>
      </c>
      <c r="W19" s="25">
        <f t="shared" si="21"/>
        <v>0.7466215650403266</v>
      </c>
      <c r="X19" s="25">
        <f t="shared" si="21"/>
        <v>0.7469539337769477</v>
      </c>
      <c r="Y19" s="25">
        <f t="shared" si="21"/>
        <v>0.7472863672997598</v>
      </c>
      <c r="Z19" s="25">
        <f t="shared" si="21"/>
        <v>0.7476188654963819</v>
      </c>
      <c r="AA19" s="25">
        <f t="shared" si="21"/>
        <v>0.7479514282540969</v>
      </c>
      <c r="AB19" s="25">
        <f t="shared" si="21"/>
        <v>0.7482840554598517</v>
      </c>
      <c r="AC19" s="25">
        <f t="shared" si="21"/>
        <v>0.7486167470002549</v>
      </c>
      <c r="AD19" s="25">
        <f t="shared" si="21"/>
        <v>0.7489495027615767</v>
      </c>
      <c r="AE19" s="25">
        <f t="shared" si="21"/>
        <v>0.749282322629747</v>
      </c>
      <c r="AF19" s="25">
        <f t="shared" si="21"/>
        <v>0.7496152064903552</v>
      </c>
      <c r="AG19" s="25">
        <f t="shared" si="21"/>
        <v>0.7499481542286477</v>
      </c>
      <c r="AH19" s="25">
        <f t="shared" si="21"/>
        <v>0.7502811657295285</v>
      </c>
      <c r="AI19" s="25">
        <f aca="true" t="shared" si="22" ref="AI19:BN19">+AI17/(AI17+AI18)</f>
        <v>0.7506142408775568</v>
      </c>
      <c r="AJ19" s="25">
        <f t="shared" si="22"/>
        <v>0.7509473795569461</v>
      </c>
      <c r="AK19" s="25">
        <f t="shared" si="22"/>
        <v>0.7512805816515638</v>
      </c>
      <c r="AL19" s="25">
        <f t="shared" si="22"/>
        <v>0.7516138470449292</v>
      </c>
      <c r="AM19" s="25">
        <f t="shared" si="22"/>
        <v>0.7519471756202126</v>
      </c>
      <c r="AN19" s="25">
        <f t="shared" si="22"/>
        <v>0.7522805672602345</v>
      </c>
      <c r="AO19" s="25">
        <f t="shared" si="22"/>
        <v>0.752614021847464</v>
      </c>
      <c r="AP19" s="25">
        <f t="shared" si="22"/>
        <v>0.752947539264018</v>
      </c>
      <c r="AQ19" s="25">
        <f t="shared" si="22"/>
        <v>0.7532811193916598</v>
      </c>
      <c r="AR19" s="25">
        <f t="shared" si="22"/>
        <v>0.7536147621117981</v>
      </c>
      <c r="AS19" s="25">
        <f t="shared" si="22"/>
        <v>0.7539484673054855</v>
      </c>
      <c r="AT19" s="25">
        <f t="shared" si="22"/>
        <v>0.7542822348534178</v>
      </c>
      <c r="AU19" s="25">
        <f t="shared" si="22"/>
        <v>0.7546160646359328</v>
      </c>
      <c r="AV19" s="25">
        <f t="shared" si="22"/>
        <v>0.7549499565330082</v>
      </c>
      <c r="AW19" s="25">
        <f t="shared" si="22"/>
        <v>0.7552839104242619</v>
      </c>
      <c r="AX19" s="25">
        <f t="shared" si="22"/>
        <v>0.7556179261889494</v>
      </c>
      <c r="AY19" s="25">
        <f t="shared" si="22"/>
        <v>0.7559520037059635</v>
      </c>
      <c r="AZ19" s="25">
        <f t="shared" si="22"/>
        <v>0.7562861428538328</v>
      </c>
      <c r="BA19" s="25">
        <f t="shared" si="22"/>
        <v>0.75662034351072</v>
      </c>
      <c r="BB19" s="25">
        <f t="shared" si="22"/>
        <v>0.7569546055544223</v>
      </c>
      <c r="BC19" s="25">
        <f t="shared" si="22"/>
        <v>0.7572889288623675</v>
      </c>
      <c r="BD19" s="25">
        <f t="shared" si="22"/>
        <v>0.7576233133116153</v>
      </c>
      <c r="BE19" s="25">
        <f t="shared" si="22"/>
        <v>0.757957758778855</v>
      </c>
      <c r="BF19" s="25">
        <f t="shared" si="22"/>
        <v>0.7582922651404036</v>
      </c>
      <c r="BG19" s="25">
        <f t="shared" si="22"/>
        <v>0.7586268322722064</v>
      </c>
      <c r="BH19" s="25">
        <f t="shared" si="22"/>
        <v>0.7589614600498334</v>
      </c>
      <c r="BI19" s="25">
        <f t="shared" si="22"/>
        <v>0.75929614834848</v>
      </c>
      <c r="BJ19" s="25">
        <f t="shared" si="22"/>
        <v>0.7596308970429647</v>
      </c>
      <c r="BK19" s="25">
        <f t="shared" si="22"/>
        <v>0.759965706007728</v>
      </c>
      <c r="BL19" s="25">
        <f t="shared" si="22"/>
        <v>0.7603005751168312</v>
      </c>
      <c r="BM19" s="25">
        <f t="shared" si="22"/>
        <v>0.7606355042439554</v>
      </c>
      <c r="BN19" s="25">
        <f t="shared" si="22"/>
        <v>0.7609704932623997</v>
      </c>
      <c r="BO19" s="25">
        <f aca="true" t="shared" si="23" ref="BO19:CT19">+BO17/(BO17+BO18)</f>
        <v>0.7613055420450802</v>
      </c>
      <c r="BP19" s="25">
        <f t="shared" si="23"/>
        <v>0.7616406504645282</v>
      </c>
      <c r="BQ19" s="25">
        <f t="shared" si="23"/>
        <v>0.7619758183928901</v>
      </c>
      <c r="BR19" s="25">
        <f t="shared" si="23"/>
        <v>0.7623110457019244</v>
      </c>
      <c r="BS19" s="25">
        <f t="shared" si="23"/>
        <v>0.7626463322630019</v>
      </c>
      <c r="BT19" s="25">
        <f t="shared" si="23"/>
        <v>0.7629816779471035</v>
      </c>
      <c r="BU19" s="25">
        <f t="shared" si="23"/>
        <v>0.7633170826248189</v>
      </c>
      <c r="BV19" s="25">
        <f t="shared" si="23"/>
        <v>0.7636525461663457</v>
      </c>
      <c r="BW19" s="75">
        <f t="shared" si="23"/>
        <v>0.7639880684414876</v>
      </c>
      <c r="BX19" s="25">
        <f t="shared" si="23"/>
        <v>0.764323083464045</v>
      </c>
      <c r="BY19" s="25">
        <f t="shared" si="23"/>
        <v>0.7646581558987067</v>
      </c>
      <c r="BZ19" s="25">
        <f t="shared" si="23"/>
        <v>0.7649932856119164</v>
      </c>
      <c r="CA19" s="25">
        <f t="shared" si="23"/>
        <v>0.7653284724697123</v>
      </c>
      <c r="CB19" s="25">
        <f t="shared" si="23"/>
        <v>0.7656637163377247</v>
      </c>
      <c r="CC19" s="25">
        <f t="shared" si="23"/>
        <v>0.7659990170811751</v>
      </c>
      <c r="CD19" s="25">
        <f t="shared" si="23"/>
        <v>0.7663343745648749</v>
      </c>
      <c r="CE19" s="25">
        <f t="shared" si="23"/>
        <v>0.7666697886532235</v>
      </c>
      <c r="CF19" s="25">
        <f t="shared" si="23"/>
        <v>0.7670052592102076</v>
      </c>
      <c r="CG19" s="25">
        <f t="shared" si="23"/>
        <v>0.7673407860993986</v>
      </c>
      <c r="CH19" s="25">
        <f t="shared" si="23"/>
        <v>0.7676763691839524</v>
      </c>
      <c r="CI19" s="25">
        <f t="shared" si="23"/>
        <v>0.768012008326607</v>
      </c>
      <c r="CJ19" s="25">
        <f t="shared" si="23"/>
        <v>0.7683477033896815</v>
      </c>
      <c r="CK19" s="25">
        <f t="shared" si="23"/>
        <v>0.7686834542350747</v>
      </c>
      <c r="CL19" s="25">
        <f t="shared" si="23"/>
        <v>0.7690192607242629</v>
      </c>
      <c r="CM19" s="25">
        <f t="shared" si="23"/>
        <v>0.7693551227182992</v>
      </c>
      <c r="CN19" s="25">
        <f t="shared" si="23"/>
        <v>0.7696910400778116</v>
      </c>
      <c r="CO19" s="25">
        <f t="shared" si="23"/>
        <v>0.7700270126630018</v>
      </c>
      <c r="CP19" s="25">
        <f t="shared" si="23"/>
        <v>0.7703630403336431</v>
      </c>
      <c r="CQ19" s="25">
        <f t="shared" si="23"/>
        <v>0.7706991229490796</v>
      </c>
      <c r="CR19" s="25">
        <f t="shared" si="23"/>
        <v>0.771035260368224</v>
      </c>
      <c r="CS19" s="25">
        <f t="shared" si="23"/>
        <v>0.7713714524495564</v>
      </c>
      <c r="CT19" s="25">
        <f t="shared" si="23"/>
        <v>0.7717076990511227</v>
      </c>
      <c r="CU19" s="25">
        <f aca="true" t="shared" si="24" ref="CU19:DZ19">+CU17/(CU17+CU18)</f>
        <v>0.7720440000305332</v>
      </c>
      <c r="CV19" s="25">
        <f t="shared" si="24"/>
        <v>0.7723803552449607</v>
      </c>
      <c r="CW19" s="25">
        <f t="shared" si="24"/>
        <v>0.7727167645511391</v>
      </c>
      <c r="CX19" s="25">
        <f t="shared" si="24"/>
        <v>0.7730532278053619</v>
      </c>
      <c r="CY19" s="25">
        <f t="shared" si="24"/>
        <v>0.7733897448634803</v>
      </c>
      <c r="CZ19" s="25">
        <f t="shared" si="24"/>
        <v>0.7737263155809023</v>
      </c>
      <c r="DA19" s="25">
        <f t="shared" si="24"/>
        <v>0.7740629398125898</v>
      </c>
      <c r="DB19" s="25">
        <f t="shared" si="24"/>
        <v>0.7743996174130586</v>
      </c>
      <c r="DC19" s="25">
        <f t="shared" si="24"/>
        <v>0.7747363482363756</v>
      </c>
      <c r="DD19" s="25">
        <f t="shared" si="24"/>
        <v>0.7750731321361574</v>
      </c>
      <c r="DE19" s="25">
        <f t="shared" si="24"/>
        <v>0.775409968965569</v>
      </c>
      <c r="DF19" s="25">
        <f t="shared" si="24"/>
        <v>0.775746858577322</v>
      </c>
      <c r="DG19" s="25">
        <f t="shared" si="24"/>
        <v>0.7760838008236723</v>
      </c>
      <c r="DH19" s="25">
        <f t="shared" si="24"/>
        <v>0.77642079555642</v>
      </c>
      <c r="DI19" s="25">
        <f t="shared" si="24"/>
        <v>0.7767578426269058</v>
      </c>
      <c r="DJ19" s="25">
        <f t="shared" si="24"/>
        <v>0.7770949418860108</v>
      </c>
      <c r="DK19" s="25">
        <f t="shared" si="24"/>
        <v>0.7774320931841542</v>
      </c>
      <c r="DL19" s="25">
        <f t="shared" si="24"/>
        <v>0.7777692963712911</v>
      </c>
      <c r="DM19" s="25">
        <f t="shared" si="24"/>
        <v>0.7781065512969123</v>
      </c>
      <c r="DN19" s="25">
        <f t="shared" si="24"/>
        <v>0.7784438578100407</v>
      </c>
      <c r="DO19" s="25">
        <f t="shared" si="24"/>
        <v>0.7787812157592309</v>
      </c>
      <c r="DP19" s="25">
        <f t="shared" si="24"/>
        <v>0.7791186249925669</v>
      </c>
      <c r="DQ19" s="25">
        <f t="shared" si="24"/>
        <v>0.779456085357661</v>
      </c>
      <c r="DR19" s="25">
        <f t="shared" si="24"/>
        <v>0.7797935967016507</v>
      </c>
      <c r="DS19" s="25">
        <f t="shared" si="24"/>
        <v>0.7801311588711983</v>
      </c>
      <c r="DT19" s="25">
        <f t="shared" si="24"/>
        <v>0.7804687717124885</v>
      </c>
      <c r="DU19" s="25">
        <f t="shared" si="24"/>
        <v>0.7808064350712268</v>
      </c>
      <c r="DV19" s="25">
        <f t="shared" si="24"/>
        <v>0.7811441487926375</v>
      </c>
      <c r="DW19" s="25">
        <f t="shared" si="24"/>
        <v>0.7814819127214617</v>
      </c>
      <c r="DX19" s="25">
        <f t="shared" si="24"/>
        <v>0.7818197267019564</v>
      </c>
      <c r="DY19" s="25">
        <f t="shared" si="24"/>
        <v>0.7821575905778917</v>
      </c>
      <c r="DZ19" s="25">
        <f t="shared" si="24"/>
        <v>0.7824955041925492</v>
      </c>
      <c r="EA19" s="25">
        <f aca="true" t="shared" si="25" ref="EA19:EP19">+EA17/(EA17+EA18)</f>
        <v>0.7828334673887208</v>
      </c>
      <c r="EB19" s="25">
        <f t="shared" si="25"/>
        <v>0.7831714800087057</v>
      </c>
      <c r="EC19" s="25">
        <f t="shared" si="25"/>
        <v>0.7835095418943095</v>
      </c>
      <c r="ED19" s="25">
        <f t="shared" si="25"/>
        <v>0.7838476528868421</v>
      </c>
      <c r="EE19" s="25">
        <f t="shared" si="25"/>
        <v>0.7841858128271155</v>
      </c>
      <c r="EF19" s="25">
        <f t="shared" si="25"/>
        <v>0.7845240215554421</v>
      </c>
      <c r="EG19" s="25">
        <f t="shared" si="25"/>
        <v>0.7848622789116328</v>
      </c>
      <c r="EH19" s="25">
        <f t="shared" si="25"/>
        <v>0.7852005847349954</v>
      </c>
      <c r="EI19" s="25">
        <f t="shared" si="25"/>
        <v>0.7855389388643321</v>
      </c>
      <c r="EJ19" s="25">
        <f t="shared" si="25"/>
        <v>0.7858773411379376</v>
      </c>
      <c r="EK19" s="25">
        <f t="shared" si="25"/>
        <v>0.7862157913935982</v>
      </c>
      <c r="EL19" s="25">
        <f t="shared" si="25"/>
        <v>0.7865542894685877</v>
      </c>
      <c r="EM19" s="25">
        <f t="shared" si="25"/>
        <v>0.786892835199668</v>
      </c>
      <c r="EN19" s="25">
        <f t="shared" si="25"/>
        <v>0.7872314284230854</v>
      </c>
      <c r="EO19" s="25">
        <f t="shared" si="25"/>
        <v>0.7875700689745688</v>
      </c>
      <c r="EP19" s="26">
        <f t="shared" si="25"/>
        <v>0.7879087566893286</v>
      </c>
    </row>
    <row r="20" spans="1:146" ht="12.75">
      <c r="A20" s="2" t="s">
        <v>31</v>
      </c>
      <c r="B20" s="11" t="s">
        <v>24</v>
      </c>
      <c r="C20" s="27">
        <f aca="true" t="shared" si="26" ref="C20:AH20">2*PI()*C14*$D$10</f>
        <v>229.4200981868393</v>
      </c>
      <c r="D20" s="27">
        <f t="shared" si="26"/>
        <v>229.53295429454812</v>
      </c>
      <c r="E20" s="27">
        <f t="shared" si="26"/>
        <v>229.6459823064824</v>
      </c>
      <c r="F20" s="27">
        <f t="shared" si="26"/>
        <v>229.75918272698823</v>
      </c>
      <c r="G20" s="27">
        <f t="shared" si="26"/>
        <v>229.87255606253416</v>
      </c>
      <c r="H20" s="27">
        <f t="shared" si="26"/>
        <v>229.98610282172334</v>
      </c>
      <c r="I20" s="27">
        <f t="shared" si="26"/>
        <v>230.09982351530485</v>
      </c>
      <c r="J20" s="27">
        <f t="shared" si="26"/>
        <v>230.21371865618582</v>
      </c>
      <c r="K20" s="27">
        <f t="shared" si="26"/>
        <v>230.32778875944314</v>
      </c>
      <c r="L20" s="27">
        <f t="shared" si="26"/>
        <v>230.44203434233538</v>
      </c>
      <c r="M20" s="27">
        <f t="shared" si="26"/>
        <v>230.55645592431495</v>
      </c>
      <c r="N20" s="27">
        <f t="shared" si="26"/>
        <v>230.67105402704019</v>
      </c>
      <c r="O20" s="27">
        <f t="shared" si="26"/>
        <v>230.78582917438752</v>
      </c>
      <c r="P20" s="27">
        <f t="shared" si="26"/>
        <v>230.90078189246387</v>
      </c>
      <c r="Q20" s="27">
        <f t="shared" si="26"/>
        <v>231.01591270961882</v>
      </c>
      <c r="R20" s="27">
        <f t="shared" si="26"/>
        <v>231.1312221564574</v>
      </c>
      <c r="S20" s="27">
        <f t="shared" si="26"/>
        <v>231.24671076585227</v>
      </c>
      <c r="T20" s="27">
        <f t="shared" si="26"/>
        <v>231.36237907295663</v>
      </c>
      <c r="U20" s="27">
        <f t="shared" si="26"/>
        <v>231.4782276152168</v>
      </c>
      <c r="V20" s="27">
        <f t="shared" si="26"/>
        <v>231.594256932385</v>
      </c>
      <c r="W20" s="27">
        <f t="shared" si="26"/>
        <v>231.71046756653243</v>
      </c>
      <c r="X20" s="27">
        <f t="shared" si="26"/>
        <v>231.82686006206202</v>
      </c>
      <c r="Y20" s="27">
        <f t="shared" si="26"/>
        <v>231.94343496572165</v>
      </c>
      <c r="Z20" s="27">
        <f t="shared" si="26"/>
        <v>232.06019282661723</v>
      </c>
      <c r="AA20" s="27">
        <f t="shared" si="26"/>
        <v>232.17713419622612</v>
      </c>
      <c r="AB20" s="27">
        <f t="shared" si="26"/>
        <v>232.2942596284102</v>
      </c>
      <c r="AC20" s="27">
        <f t="shared" si="26"/>
        <v>232.41156967942962</v>
      </c>
      <c r="AD20" s="27">
        <f t="shared" si="26"/>
        <v>232.52906490795598</v>
      </c>
      <c r="AE20" s="27">
        <f t="shared" si="26"/>
        <v>232.64674587508637</v>
      </c>
      <c r="AF20" s="27">
        <f t="shared" si="26"/>
        <v>232.76461314435673</v>
      </c>
      <c r="AG20" s="27">
        <f t="shared" si="26"/>
        <v>232.88266728175583</v>
      </c>
      <c r="AH20" s="27">
        <f t="shared" si="26"/>
        <v>233.00090885573925</v>
      </c>
      <c r="AI20" s="27">
        <f aca="true" t="shared" si="27" ref="AI20:BN20">2*PI()*AI14*$D$10</f>
        <v>233.1193384372432</v>
      </c>
      <c r="AJ20" s="27">
        <f t="shared" si="27"/>
        <v>233.23795659969875</v>
      </c>
      <c r="AK20" s="27">
        <f t="shared" si="27"/>
        <v>233.35676391904613</v>
      </c>
      <c r="AL20" s="27">
        <f t="shared" si="27"/>
        <v>233.4757609737488</v>
      </c>
      <c r="AM20" s="27">
        <f t="shared" si="27"/>
        <v>233.5949483448081</v>
      </c>
      <c r="AN20" s="27">
        <f t="shared" si="27"/>
        <v>233.71432661577754</v>
      </c>
      <c r="AO20" s="27">
        <f t="shared" si="27"/>
        <v>233.8338963727776</v>
      </c>
      <c r="AP20" s="27">
        <f t="shared" si="27"/>
        <v>233.95365820451033</v>
      </c>
      <c r="AQ20" s="27">
        <f t="shared" si="27"/>
        <v>234.0736127022743</v>
      </c>
      <c r="AR20" s="27">
        <f t="shared" si="27"/>
        <v>234.1937604599793</v>
      </c>
      <c r="AS20" s="27">
        <f t="shared" si="27"/>
        <v>234.31410207416155</v>
      </c>
      <c r="AT20" s="27">
        <f t="shared" si="27"/>
        <v>234.43463814399885</v>
      </c>
      <c r="AU20" s="27">
        <f t="shared" si="27"/>
        <v>234.5553692713257</v>
      </c>
      <c r="AV20" s="27">
        <f t="shared" si="27"/>
        <v>234.67629606064875</v>
      </c>
      <c r="AW20" s="27">
        <f t="shared" si="27"/>
        <v>234.79741911916219</v>
      </c>
      <c r="AX20" s="27">
        <f t="shared" si="27"/>
        <v>234.91873905676343</v>
      </c>
      <c r="AY20" s="27">
        <f t="shared" si="27"/>
        <v>235.04025648606867</v>
      </c>
      <c r="AZ20" s="27">
        <f t="shared" si="27"/>
        <v>235.16197202242876</v>
      </c>
      <c r="BA20" s="27">
        <f t="shared" si="27"/>
        <v>235.28388628394507</v>
      </c>
      <c r="BB20" s="27">
        <f t="shared" si="27"/>
        <v>235.40599989148555</v>
      </c>
      <c r="BC20" s="27">
        <f t="shared" si="27"/>
        <v>235.5283134687009</v>
      </c>
      <c r="BD20" s="27">
        <f t="shared" si="27"/>
        <v>235.65082764204072</v>
      </c>
      <c r="BE20" s="27">
        <f t="shared" si="27"/>
        <v>235.77354304077</v>
      </c>
      <c r="BF20" s="27">
        <f t="shared" si="27"/>
        <v>235.89646029698545</v>
      </c>
      <c r="BG20" s="27">
        <f t="shared" si="27"/>
        <v>236.01958004563235</v>
      </c>
      <c r="BH20" s="27">
        <f t="shared" si="27"/>
        <v>236.14290292452105</v>
      </c>
      <c r="BI20" s="27">
        <f t="shared" si="27"/>
        <v>236.266429574344</v>
      </c>
      <c r="BJ20" s="27">
        <f t="shared" si="27"/>
        <v>236.39016063869246</v>
      </c>
      <c r="BK20" s="27">
        <f t="shared" si="27"/>
        <v>236.51409676407397</v>
      </c>
      <c r="BL20" s="27">
        <f t="shared" si="27"/>
        <v>236.63823859992928</v>
      </c>
      <c r="BM20" s="27">
        <f t="shared" si="27"/>
        <v>236.76258679864978</v>
      </c>
      <c r="BN20" s="27">
        <f t="shared" si="27"/>
        <v>236.88714201559497</v>
      </c>
      <c r="BO20" s="27">
        <f aca="true" t="shared" si="28" ref="BO20:CT20">2*PI()*BO14*$D$10</f>
        <v>237.01190490911017</v>
      </c>
      <c r="BP20" s="27">
        <f t="shared" si="28"/>
        <v>237.13687614054402</v>
      </c>
      <c r="BQ20" s="27">
        <f t="shared" si="28"/>
        <v>237.2620563742665</v>
      </c>
      <c r="BR20" s="27">
        <f t="shared" si="28"/>
        <v>237.38744627768702</v>
      </c>
      <c r="BS20" s="27">
        <f t="shared" si="28"/>
        <v>237.5130465212722</v>
      </c>
      <c r="BT20" s="27">
        <f t="shared" si="28"/>
        <v>237.63885777856447</v>
      </c>
      <c r="BU20" s="27">
        <f t="shared" si="28"/>
        <v>237.76488072620026</v>
      </c>
      <c r="BV20" s="27">
        <f t="shared" si="28"/>
        <v>237.89111604392863</v>
      </c>
      <c r="BW20" s="76">
        <f t="shared" si="28"/>
        <v>238.01756441462985</v>
      </c>
      <c r="BX20" s="27">
        <f t="shared" si="28"/>
        <v>238.14401278533106</v>
      </c>
      <c r="BY20" s="27">
        <f t="shared" si="28"/>
        <v>238.27067453408156</v>
      </c>
      <c r="BZ20" s="27">
        <f t="shared" si="28"/>
        <v>238.39755034720093</v>
      </c>
      <c r="CA20" s="27">
        <f t="shared" si="28"/>
        <v>238.52464091417383</v>
      </c>
      <c r="CB20" s="27">
        <f t="shared" si="28"/>
        <v>238.65194692766906</v>
      </c>
      <c r="CC20" s="27">
        <f t="shared" si="28"/>
        <v>238.77946908355844</v>
      </c>
      <c r="CD20" s="27">
        <f t="shared" si="28"/>
        <v>238.90720808093647</v>
      </c>
      <c r="CE20" s="27">
        <f t="shared" si="28"/>
        <v>239.03516462213955</v>
      </c>
      <c r="CF20" s="27">
        <f t="shared" si="28"/>
        <v>239.16333941276562</v>
      </c>
      <c r="CG20" s="27">
        <f t="shared" si="28"/>
        <v>239.2917331616939</v>
      </c>
      <c r="CH20" s="27">
        <f t="shared" si="28"/>
        <v>239.42034658110478</v>
      </c>
      <c r="CI20" s="27">
        <f t="shared" si="28"/>
        <v>239.54918038649973</v>
      </c>
      <c r="CJ20" s="27">
        <f t="shared" si="28"/>
        <v>239.67823529672174</v>
      </c>
      <c r="CK20" s="27">
        <f t="shared" si="28"/>
        <v>239.80751203397534</v>
      </c>
      <c r="CL20" s="27">
        <f t="shared" si="28"/>
        <v>239.93701132384734</v>
      </c>
      <c r="CM20" s="27">
        <f t="shared" si="28"/>
        <v>240.0667338953273</v>
      </c>
      <c r="CN20" s="27">
        <f t="shared" si="28"/>
        <v>240.19668048082838</v>
      </c>
      <c r="CO20" s="27">
        <f t="shared" si="28"/>
        <v>240.32685181620823</v>
      </c>
      <c r="CP20" s="27">
        <f t="shared" si="28"/>
        <v>240.45724864079023</v>
      </c>
      <c r="CQ20" s="27">
        <f t="shared" si="28"/>
        <v>240.58787169738468</v>
      </c>
      <c r="CR20" s="27">
        <f t="shared" si="28"/>
        <v>240.71872173231012</v>
      </c>
      <c r="CS20" s="27">
        <f t="shared" si="28"/>
        <v>240.84979949541506</v>
      </c>
      <c r="CT20" s="27">
        <f t="shared" si="28"/>
        <v>240.9811057400997</v>
      </c>
      <c r="CU20" s="27">
        <f aca="true" t="shared" si="29" ref="CU20:DZ20">2*PI()*CU14*$D$10</f>
        <v>241.11264122333782</v>
      </c>
      <c r="CV20" s="27">
        <f t="shared" si="29"/>
        <v>241.24440670569882</v>
      </c>
      <c r="CW20" s="27">
        <f t="shared" si="29"/>
        <v>241.37640295137012</v>
      </c>
      <c r="CX20" s="27">
        <f t="shared" si="29"/>
        <v>241.50863072817944</v>
      </c>
      <c r="CY20" s="27">
        <f t="shared" si="29"/>
        <v>241.6410908076174</v>
      </c>
      <c r="CZ20" s="27">
        <f t="shared" si="29"/>
        <v>241.77378396486043</v>
      </c>
      <c r="DA20" s="27">
        <f t="shared" si="29"/>
        <v>241.90671097879348</v>
      </c>
      <c r="DB20" s="27">
        <f t="shared" si="29"/>
        <v>242.03987263203334</v>
      </c>
      <c r="DC20" s="27">
        <f t="shared" si="29"/>
        <v>242.1732697109518</v>
      </c>
      <c r="DD20" s="27">
        <f t="shared" si="29"/>
        <v>242.30690300569927</v>
      </c>
      <c r="DE20" s="27">
        <f t="shared" si="29"/>
        <v>242.44077331022817</v>
      </c>
      <c r="DF20" s="27">
        <f t="shared" si="29"/>
        <v>242.57488142231716</v>
      </c>
      <c r="DG20" s="27">
        <f t="shared" si="29"/>
        <v>242.7092281435947</v>
      </c>
      <c r="DH20" s="27">
        <f t="shared" si="29"/>
        <v>242.84381427956367</v>
      </c>
      <c r="DI20" s="27">
        <f t="shared" si="29"/>
        <v>242.97864063962552</v>
      </c>
      <c r="DJ20" s="27">
        <f t="shared" si="29"/>
        <v>243.11370803710494</v>
      </c>
      <c r="DK20" s="27">
        <f t="shared" si="29"/>
        <v>243.2490172892746</v>
      </c>
      <c r="DL20" s="27">
        <f t="shared" si="29"/>
        <v>243.3845692173801</v>
      </c>
      <c r="DM20" s="27">
        <f t="shared" si="29"/>
        <v>243.5203646466652</v>
      </c>
      <c r="DN20" s="27">
        <f t="shared" si="29"/>
        <v>243.65640440639717</v>
      </c>
      <c r="DO20" s="27">
        <f t="shared" si="29"/>
        <v>243.7926893298923</v>
      </c>
      <c r="DP20" s="27">
        <f t="shared" si="29"/>
        <v>243.92922025454163</v>
      </c>
      <c r="DQ20" s="27">
        <f t="shared" si="29"/>
        <v>244.065998021837</v>
      </c>
      <c r="DR20" s="27">
        <f t="shared" si="29"/>
        <v>244.20302347739715</v>
      </c>
      <c r="DS20" s="27">
        <f t="shared" si="29"/>
        <v>244.3402974709941</v>
      </c>
      <c r="DT20" s="27">
        <f t="shared" si="29"/>
        <v>244.47782085657977</v>
      </c>
      <c r="DU20" s="27">
        <f t="shared" si="29"/>
        <v>244.61559449231268</v>
      </c>
      <c r="DV20" s="27">
        <f t="shared" si="29"/>
        <v>244.75361924058507</v>
      </c>
      <c r="DW20" s="27">
        <f t="shared" si="29"/>
        <v>244.8918959680499</v>
      </c>
      <c r="DX20" s="27">
        <f t="shared" si="29"/>
        <v>245.03042554564863</v>
      </c>
      <c r="DY20" s="27">
        <f t="shared" si="29"/>
        <v>245.16920884863845</v>
      </c>
      <c r="DZ20" s="27">
        <f t="shared" si="29"/>
        <v>245.30824675662038</v>
      </c>
      <c r="EA20" s="27">
        <f aca="true" t="shared" si="30" ref="EA20:EP20">2*PI()*EA14*$D$10</f>
        <v>245.44754015356742</v>
      </c>
      <c r="EB20" s="27">
        <f t="shared" si="30"/>
        <v>245.58708992785267</v>
      </c>
      <c r="EC20" s="27">
        <f t="shared" si="30"/>
        <v>245.72689697227798</v>
      </c>
      <c r="ED20" s="27">
        <f t="shared" si="30"/>
        <v>245.86696218410265</v>
      </c>
      <c r="EE20" s="27">
        <f t="shared" si="30"/>
        <v>246.0072864650726</v>
      </c>
      <c r="EF20" s="27">
        <f t="shared" si="30"/>
        <v>246.14787072144927</v>
      </c>
      <c r="EG20" s="27">
        <f t="shared" si="30"/>
        <v>246.28871586403943</v>
      </c>
      <c r="EH20" s="27">
        <f t="shared" si="30"/>
        <v>246.4298228082246</v>
      </c>
      <c r="EI20" s="27">
        <f t="shared" si="30"/>
        <v>246.5711924739912</v>
      </c>
      <c r="EJ20" s="27">
        <f t="shared" si="30"/>
        <v>246.7128257859606</v>
      </c>
      <c r="EK20" s="27">
        <f t="shared" si="30"/>
        <v>246.85472367341967</v>
      </c>
      <c r="EL20" s="27">
        <f t="shared" si="30"/>
        <v>246.99688707035114</v>
      </c>
      <c r="EM20" s="27">
        <f t="shared" si="30"/>
        <v>247.13931691546495</v>
      </c>
      <c r="EN20" s="27">
        <f t="shared" si="30"/>
        <v>247.28201415222915</v>
      </c>
      <c r="EO20" s="27">
        <f t="shared" si="30"/>
        <v>247.42497972890135</v>
      </c>
      <c r="EP20" s="28">
        <f t="shared" si="30"/>
        <v>247.56821459856044</v>
      </c>
    </row>
    <row r="21" spans="1:146" ht="12.75">
      <c r="A21" s="2" t="s">
        <v>37</v>
      </c>
      <c r="B21" s="11" t="s">
        <v>38</v>
      </c>
      <c r="C21" s="29">
        <f aca="true" t="shared" si="31" ref="C21:AH21">+C20/(2*(C17+C18))</f>
        <v>1017.9735427488849</v>
      </c>
      <c r="D21" s="29">
        <f t="shared" si="31"/>
        <v>1016.9274794006441</v>
      </c>
      <c r="E21" s="29">
        <f t="shared" si="31"/>
        <v>1015.8808350974749</v>
      </c>
      <c r="F21" s="29">
        <f t="shared" si="31"/>
        <v>1014.8336097181244</v>
      </c>
      <c r="G21" s="29">
        <f t="shared" si="31"/>
        <v>1013.7858031415102</v>
      </c>
      <c r="H21" s="29">
        <f t="shared" si="31"/>
        <v>1012.7374152467208</v>
      </c>
      <c r="I21" s="29">
        <f t="shared" si="31"/>
        <v>1011.6884459130146</v>
      </c>
      <c r="J21" s="29">
        <f t="shared" si="31"/>
        <v>1010.6388950198213</v>
      </c>
      <c r="K21" s="29">
        <f t="shared" si="31"/>
        <v>1009.5887624467442</v>
      </c>
      <c r="L21" s="29">
        <f t="shared" si="31"/>
        <v>1008.5380480735566</v>
      </c>
      <c r="M21" s="29">
        <f t="shared" si="31"/>
        <v>1007.4867517802064</v>
      </c>
      <c r="N21" s="29">
        <f t="shared" si="31"/>
        <v>1006.4348734468141</v>
      </c>
      <c r="O21" s="29">
        <f t="shared" si="31"/>
        <v>1005.382412953673</v>
      </c>
      <c r="P21" s="29">
        <f t="shared" si="31"/>
        <v>1004.3293701812528</v>
      </c>
      <c r="Q21" s="29">
        <f t="shared" si="31"/>
        <v>1003.2757450101959</v>
      </c>
      <c r="R21" s="29">
        <f t="shared" si="31"/>
        <v>1002.2215373213209</v>
      </c>
      <c r="S21" s="29">
        <f t="shared" si="31"/>
        <v>1001.1667469956221</v>
      </c>
      <c r="T21" s="29">
        <f t="shared" si="31"/>
        <v>1000.1113739142698</v>
      </c>
      <c r="U21" s="29">
        <f t="shared" si="31"/>
        <v>999.0554179586113</v>
      </c>
      <c r="V21" s="29">
        <f t="shared" si="31"/>
        <v>997.9988790101702</v>
      </c>
      <c r="W21" s="29">
        <f t="shared" si="31"/>
        <v>996.9417569506487</v>
      </c>
      <c r="X21" s="29">
        <f t="shared" si="31"/>
        <v>995.884051661927</v>
      </c>
      <c r="Y21" s="29">
        <f t="shared" si="31"/>
        <v>994.8257630260633</v>
      </c>
      <c r="Z21" s="29">
        <f t="shared" si="31"/>
        <v>993.7668909252957</v>
      </c>
      <c r="AA21" s="29">
        <f t="shared" si="31"/>
        <v>992.707435242042</v>
      </c>
      <c r="AB21" s="29">
        <f t="shared" si="31"/>
        <v>991.6473958588995</v>
      </c>
      <c r="AC21" s="29">
        <f t="shared" si="31"/>
        <v>990.5867726586463</v>
      </c>
      <c r="AD21" s="29">
        <f t="shared" si="31"/>
        <v>989.5255655242419</v>
      </c>
      <c r="AE21" s="29">
        <f t="shared" si="31"/>
        <v>988.463774338828</v>
      </c>
      <c r="AF21" s="29">
        <f t="shared" si="31"/>
        <v>987.4013989857268</v>
      </c>
      <c r="AG21" s="29">
        <f t="shared" si="31"/>
        <v>986.338439348445</v>
      </c>
      <c r="AH21" s="29">
        <f t="shared" si="31"/>
        <v>985.2748953106714</v>
      </c>
      <c r="AI21" s="29">
        <f aca="true" t="shared" si="32" ref="AI21:BN21">+AI20/(2*(AI17+AI18))</f>
        <v>984.2107667562786</v>
      </c>
      <c r="AJ21" s="29">
        <f t="shared" si="32"/>
        <v>983.1460535693235</v>
      </c>
      <c r="AK21" s="29">
        <f t="shared" si="32"/>
        <v>982.0807556340477</v>
      </c>
      <c r="AL21" s="29">
        <f t="shared" si="32"/>
        <v>981.0148728348785</v>
      </c>
      <c r="AM21" s="29">
        <f t="shared" si="32"/>
        <v>979.9484050564275</v>
      </c>
      <c r="AN21" s="29">
        <f t="shared" si="32"/>
        <v>978.8813521834949</v>
      </c>
      <c r="AO21" s="29">
        <f t="shared" si="32"/>
        <v>977.8137141010649</v>
      </c>
      <c r="AP21" s="29">
        <f t="shared" si="32"/>
        <v>976.7454906943109</v>
      </c>
      <c r="AQ21" s="29">
        <f t="shared" si="32"/>
        <v>975.6766818485934</v>
      </c>
      <c r="AR21" s="29">
        <f t="shared" si="32"/>
        <v>974.6072874494614</v>
      </c>
      <c r="AS21" s="29">
        <f t="shared" si="32"/>
        <v>973.5373073826524</v>
      </c>
      <c r="AT21" s="29">
        <f t="shared" si="32"/>
        <v>972.4667415340941</v>
      </c>
      <c r="AU21" s="29">
        <f t="shared" si="32"/>
        <v>971.3955897899032</v>
      </c>
      <c r="AV21" s="29">
        <f t="shared" si="32"/>
        <v>970.3238520363867</v>
      </c>
      <c r="AW21" s="29">
        <f t="shared" si="32"/>
        <v>969.251528160043</v>
      </c>
      <c r="AX21" s="29">
        <f t="shared" si="32"/>
        <v>968.1786180475625</v>
      </c>
      <c r="AY21" s="29">
        <f t="shared" si="32"/>
        <v>967.1051215858259</v>
      </c>
      <c r="AZ21" s="29">
        <f t="shared" si="32"/>
        <v>966.031038661909</v>
      </c>
      <c r="BA21" s="29">
        <f t="shared" si="32"/>
        <v>964.9563691630779</v>
      </c>
      <c r="BB21" s="29">
        <f t="shared" si="32"/>
        <v>963.8811129767939</v>
      </c>
      <c r="BC21" s="29">
        <f t="shared" si="32"/>
        <v>962.8052699907125</v>
      </c>
      <c r="BD21" s="29">
        <f t="shared" si="32"/>
        <v>961.7288400926828</v>
      </c>
      <c r="BE21" s="29">
        <f t="shared" si="32"/>
        <v>960.6518231707505</v>
      </c>
      <c r="BF21" s="29">
        <f t="shared" si="32"/>
        <v>959.5742191131559</v>
      </c>
      <c r="BG21" s="29">
        <f t="shared" si="32"/>
        <v>958.4960278083357</v>
      </c>
      <c r="BH21" s="29">
        <f t="shared" si="32"/>
        <v>957.4172491449241</v>
      </c>
      <c r="BI21" s="29">
        <f t="shared" si="32"/>
        <v>956.3378830117522</v>
      </c>
      <c r="BJ21" s="29">
        <f t="shared" si="32"/>
        <v>955.2579292978489</v>
      </c>
      <c r="BK21" s="29">
        <f t="shared" si="32"/>
        <v>954.1773878924424</v>
      </c>
      <c r="BL21" s="29">
        <f t="shared" si="32"/>
        <v>953.0962586849589</v>
      </c>
      <c r="BM21" s="29">
        <f t="shared" si="32"/>
        <v>952.0145415650247</v>
      </c>
      <c r="BN21" s="29">
        <f t="shared" si="32"/>
        <v>950.9322364224656</v>
      </c>
      <c r="BO21" s="29">
        <f aca="true" t="shared" si="33" ref="BO21:CT21">+BO20/(2*(BO17+BO18))</f>
        <v>949.8493431473091</v>
      </c>
      <c r="BP21" s="29">
        <f t="shared" si="33"/>
        <v>948.7658616297834</v>
      </c>
      <c r="BQ21" s="29">
        <f t="shared" si="33"/>
        <v>947.6817917603182</v>
      </c>
      <c r="BR21" s="29">
        <f t="shared" si="33"/>
        <v>946.5971334295459</v>
      </c>
      <c r="BS21" s="29">
        <f t="shared" si="33"/>
        <v>945.5118865283017</v>
      </c>
      <c r="BT21" s="29">
        <f t="shared" si="33"/>
        <v>944.4260509476242</v>
      </c>
      <c r="BU21" s="29">
        <f t="shared" si="33"/>
        <v>943.3396265787567</v>
      </c>
      <c r="BV21" s="29">
        <f t="shared" si="33"/>
        <v>942.2526133131457</v>
      </c>
      <c r="BW21" s="77">
        <f t="shared" si="33"/>
        <v>941.1650110424442</v>
      </c>
      <c r="BX21" s="29">
        <f t="shared" si="33"/>
        <v>940.0786549001722</v>
      </c>
      <c r="BY21" s="29">
        <f t="shared" si="33"/>
        <v>938.9917143226188</v>
      </c>
      <c r="BZ21" s="29">
        <f t="shared" si="33"/>
        <v>937.904189214882</v>
      </c>
      <c r="CA21" s="29">
        <f t="shared" si="33"/>
        <v>936.8160794823175</v>
      </c>
      <c r="CB21" s="29">
        <f t="shared" si="33"/>
        <v>935.7273850305379</v>
      </c>
      <c r="CC21" s="29">
        <f t="shared" si="33"/>
        <v>934.6381057654131</v>
      </c>
      <c r="CD21" s="29">
        <f t="shared" si="33"/>
        <v>933.5482415930735</v>
      </c>
      <c r="CE21" s="29">
        <f t="shared" si="33"/>
        <v>932.4577924199083</v>
      </c>
      <c r="CF21" s="29">
        <f t="shared" si="33"/>
        <v>931.366758152568</v>
      </c>
      <c r="CG21" s="29">
        <f t="shared" si="33"/>
        <v>930.2751386979645</v>
      </c>
      <c r="CH21" s="29">
        <f t="shared" si="33"/>
        <v>929.1829339632721</v>
      </c>
      <c r="CI21" s="29">
        <f t="shared" si="33"/>
        <v>928.0901438559277</v>
      </c>
      <c r="CJ21" s="29">
        <f t="shared" si="33"/>
        <v>926.9967682836341</v>
      </c>
      <c r="CK21" s="29">
        <f t="shared" si="33"/>
        <v>925.9028071543568</v>
      </c>
      <c r="CL21" s="29">
        <f t="shared" si="33"/>
        <v>924.8082603763295</v>
      </c>
      <c r="CM21" s="29">
        <f t="shared" si="33"/>
        <v>923.7131278580513</v>
      </c>
      <c r="CN21" s="29">
        <f t="shared" si="33"/>
        <v>922.6174095082882</v>
      </c>
      <c r="CO21" s="29">
        <f t="shared" si="33"/>
        <v>921.5211052360773</v>
      </c>
      <c r="CP21" s="29">
        <f t="shared" si="33"/>
        <v>920.4242149507226</v>
      </c>
      <c r="CQ21" s="29">
        <f t="shared" si="33"/>
        <v>919.326738561799</v>
      </c>
      <c r="CR21" s="29">
        <f t="shared" si="33"/>
        <v>918.2286759791538</v>
      </c>
      <c r="CS21" s="29">
        <f t="shared" si="33"/>
        <v>917.1300271129047</v>
      </c>
      <c r="CT21" s="29">
        <f t="shared" si="33"/>
        <v>916.0307918734433</v>
      </c>
      <c r="CU21" s="29">
        <f aca="true" t="shared" si="34" ref="CU21:DZ21">+CU20/(2*(CU17+CU18))</f>
        <v>914.9309701714349</v>
      </c>
      <c r="CV21" s="29">
        <f t="shared" si="34"/>
        <v>913.8305619178196</v>
      </c>
      <c r="CW21" s="29">
        <f t="shared" si="34"/>
        <v>912.7295670238135</v>
      </c>
      <c r="CX21" s="29">
        <f t="shared" si="34"/>
        <v>911.6279854009084</v>
      </c>
      <c r="CY21" s="29">
        <f t="shared" si="34"/>
        <v>910.5258169608744</v>
      </c>
      <c r="CZ21" s="29">
        <f t="shared" si="34"/>
        <v>909.42306161576</v>
      </c>
      <c r="DA21" s="29">
        <f t="shared" si="34"/>
        <v>908.3197192778924</v>
      </c>
      <c r="DB21" s="29">
        <f t="shared" si="34"/>
        <v>907.2157898598801</v>
      </c>
      <c r="DC21" s="29">
        <f t="shared" si="34"/>
        <v>906.1112732746121</v>
      </c>
      <c r="DD21" s="29">
        <f t="shared" si="34"/>
        <v>905.0061694352596</v>
      </c>
      <c r="DE21" s="29">
        <f t="shared" si="34"/>
        <v>903.900478255277</v>
      </c>
      <c r="DF21" s="29">
        <f t="shared" si="34"/>
        <v>902.7941996484034</v>
      </c>
      <c r="DG21" s="29">
        <f t="shared" si="34"/>
        <v>901.6873335286616</v>
      </c>
      <c r="DH21" s="29">
        <f t="shared" si="34"/>
        <v>900.5798798103616</v>
      </c>
      <c r="DI21" s="29">
        <f t="shared" si="34"/>
        <v>899.4718384080994</v>
      </c>
      <c r="DJ21" s="29">
        <f t="shared" si="34"/>
        <v>898.3632092367595</v>
      </c>
      <c r="DK21" s="29">
        <f t="shared" si="34"/>
        <v>897.2539922115147</v>
      </c>
      <c r="DL21" s="29">
        <f t="shared" si="34"/>
        <v>896.1441872478281</v>
      </c>
      <c r="DM21" s="29">
        <f t="shared" si="34"/>
        <v>895.0337942614531</v>
      </c>
      <c r="DN21" s="29">
        <f t="shared" si="34"/>
        <v>893.9228131684353</v>
      </c>
      <c r="DO21" s="29">
        <f t="shared" si="34"/>
        <v>892.8112438851125</v>
      </c>
      <c r="DP21" s="29">
        <f t="shared" si="34"/>
        <v>891.6990863281167</v>
      </c>
      <c r="DQ21" s="29">
        <f t="shared" si="34"/>
        <v>890.5863404143748</v>
      </c>
      <c r="DR21" s="29">
        <f t="shared" si="34"/>
        <v>889.4730060611083</v>
      </c>
      <c r="DS21" s="29">
        <f t="shared" si="34"/>
        <v>888.359083185837</v>
      </c>
      <c r="DT21" s="29">
        <f t="shared" si="34"/>
        <v>887.244571706377</v>
      </c>
      <c r="DU21" s="29">
        <f t="shared" si="34"/>
        <v>886.1294715408435</v>
      </c>
      <c r="DV21" s="29">
        <f t="shared" si="34"/>
        <v>885.0137826076522</v>
      </c>
      <c r="DW21" s="29">
        <f t="shared" si="34"/>
        <v>883.8975048255187</v>
      </c>
      <c r="DX21" s="29">
        <f t="shared" si="34"/>
        <v>882.7806381134601</v>
      </c>
      <c r="DY21" s="29">
        <f t="shared" si="34"/>
        <v>881.6631823907973</v>
      </c>
      <c r="DZ21" s="29">
        <f t="shared" si="34"/>
        <v>880.5451375771542</v>
      </c>
      <c r="EA21" s="29">
        <f aca="true" t="shared" si="35" ref="EA21:EP21">+EA20/(2*(EA17+EA18))</f>
        <v>879.4265035924602</v>
      </c>
      <c r="EB21" s="29">
        <f t="shared" si="35"/>
        <v>878.3072803569496</v>
      </c>
      <c r="EC21" s="29">
        <f t="shared" si="35"/>
        <v>877.1874677911647</v>
      </c>
      <c r="ED21" s="29">
        <f t="shared" si="35"/>
        <v>876.0670658159552</v>
      </c>
      <c r="EE21" s="29">
        <f t="shared" si="35"/>
        <v>874.9460743524802</v>
      </c>
      <c r="EF21" s="29">
        <f t="shared" si="35"/>
        <v>873.824493322208</v>
      </c>
      <c r="EG21" s="29">
        <f t="shared" si="35"/>
        <v>872.7023226469191</v>
      </c>
      <c r="EH21" s="29">
        <f t="shared" si="35"/>
        <v>871.579562248706</v>
      </c>
      <c r="EI21" s="29">
        <f t="shared" si="35"/>
        <v>870.4562120499736</v>
      </c>
      <c r="EJ21" s="29">
        <f t="shared" si="35"/>
        <v>869.3322719734423</v>
      </c>
      <c r="EK21" s="29">
        <f t="shared" si="35"/>
        <v>868.2077419421477</v>
      </c>
      <c r="EL21" s="29">
        <f t="shared" si="35"/>
        <v>867.0826218794413</v>
      </c>
      <c r="EM21" s="29">
        <f t="shared" si="35"/>
        <v>865.9569117089927</v>
      </c>
      <c r="EN21" s="29">
        <f t="shared" si="35"/>
        <v>864.8306113547902</v>
      </c>
      <c r="EO21" s="29">
        <f t="shared" si="35"/>
        <v>863.7037207411419</v>
      </c>
      <c r="EP21" s="30">
        <f t="shared" si="35"/>
        <v>862.5762397926768</v>
      </c>
    </row>
    <row r="22" spans="1:146" ht="12.75">
      <c r="A22" s="2" t="s">
        <v>46</v>
      </c>
      <c r="B22" s="11" t="s">
        <v>43</v>
      </c>
      <c r="C22" s="31">
        <f aca="true" t="shared" si="36" ref="C22:AH22">+C14/C21*POWER(10,3)</f>
        <v>6.722708994739921</v>
      </c>
      <c r="D22" s="31">
        <f t="shared" si="36"/>
        <v>6.7329347454091035</v>
      </c>
      <c r="E22" s="31">
        <f t="shared" si="36"/>
        <v>6.743190459135074</v>
      </c>
      <c r="F22" s="31">
        <f t="shared" si="36"/>
        <v>6.7534762618692135</v>
      </c>
      <c r="G22" s="31">
        <f t="shared" si="36"/>
        <v>6.7637922802528925</v>
      </c>
      <c r="H22" s="31">
        <f t="shared" si="36"/>
        <v>6.774138641622138</v>
      </c>
      <c r="I22" s="31">
        <f t="shared" si="36"/>
        <v>6.784515474012339</v>
      </c>
      <c r="J22" s="31">
        <f t="shared" si="36"/>
        <v>6.794922906162977</v>
      </c>
      <c r="K22" s="31">
        <f t="shared" si="36"/>
        <v>6.805361067522392</v>
      </c>
      <c r="L22" s="31">
        <f t="shared" si="36"/>
        <v>6.815830088252617</v>
      </c>
      <c r="M22" s="31">
        <f t="shared" si="36"/>
        <v>6.82633009923421</v>
      </c>
      <c r="N22" s="31">
        <f t="shared" si="36"/>
        <v>6.836861232071156</v>
      </c>
      <c r="O22" s="31">
        <f t="shared" si="36"/>
        <v>6.847423619095803</v>
      </c>
      <c r="P22" s="31">
        <f t="shared" si="36"/>
        <v>6.858017393373812</v>
      </c>
      <c r="Q22" s="31">
        <f t="shared" si="36"/>
        <v>6.868642688709194</v>
      </c>
      <c r="R22" s="31">
        <f t="shared" si="36"/>
        <v>6.879299639649346</v>
      </c>
      <c r="S22" s="31">
        <f t="shared" si="36"/>
        <v>6.889988381490147</v>
      </c>
      <c r="T22" s="31">
        <f t="shared" si="36"/>
        <v>6.900709050281095</v>
      </c>
      <c r="U22" s="31">
        <f t="shared" si="36"/>
        <v>6.911461782830484</v>
      </c>
      <c r="V22" s="31">
        <f t="shared" si="36"/>
        <v>6.922246716710623</v>
      </c>
      <c r="W22" s="31">
        <f t="shared" si="36"/>
        <v>6.933063990263095</v>
      </c>
      <c r="X22" s="31">
        <f t="shared" si="36"/>
        <v>6.943913742604061</v>
      </c>
      <c r="Y22" s="31">
        <f t="shared" si="36"/>
        <v>6.954796113629616</v>
      </c>
      <c r="Z22" s="31">
        <f t="shared" si="36"/>
        <v>6.965711244021172</v>
      </c>
      <c r="AA22" s="31">
        <f t="shared" si="36"/>
        <v>6.976659275250895</v>
      </c>
      <c r="AB22" s="31">
        <f t="shared" si="36"/>
        <v>6.9876403495871955</v>
      </c>
      <c r="AC22" s="31">
        <f t="shared" si="36"/>
        <v>6.99865461010025</v>
      </c>
      <c r="AD22" s="31">
        <f t="shared" si="36"/>
        <v>7.009702200667566</v>
      </c>
      <c r="AE22" s="31">
        <f t="shared" si="36"/>
        <v>7.020783265979607</v>
      </c>
      <c r="AF22" s="31">
        <f t="shared" si="36"/>
        <v>7.031897951545465</v>
      </c>
      <c r="AG22" s="31">
        <f t="shared" si="36"/>
        <v>7.043046403698552</v>
      </c>
      <c r="AH22" s="31">
        <f t="shared" si="36"/>
        <v>7.054228769602378</v>
      </c>
      <c r="AI22" s="31">
        <f aca="true" t="shared" si="37" ref="AI22:BN22">+AI14/AI21*POWER(10,3)</f>
        <v>7.065445197256349</v>
      </c>
      <c r="AJ22" s="31">
        <f t="shared" si="37"/>
        <v>7.076695835501623</v>
      </c>
      <c r="AK22" s="31">
        <f t="shared" si="37"/>
        <v>7.087980834027018</v>
      </c>
      <c r="AL22" s="31">
        <f t="shared" si="37"/>
        <v>7.099300343374954</v>
      </c>
      <c r="AM22" s="31">
        <f t="shared" si="37"/>
        <v>7.110654514947474</v>
      </c>
      <c r="AN22" s="31">
        <f t="shared" si="37"/>
        <v>7.122043501012277</v>
      </c>
      <c r="AO22" s="31">
        <f t="shared" si="37"/>
        <v>7.133467454708843</v>
      </c>
      <c r="AP22" s="31">
        <f t="shared" si="37"/>
        <v>7.14492653005457</v>
      </c>
      <c r="AQ22" s="31">
        <f t="shared" si="37"/>
        <v>7.15642088195099</v>
      </c>
      <c r="AR22" s="31">
        <f t="shared" si="37"/>
        <v>7.167950666190027</v>
      </c>
      <c r="AS22" s="31">
        <f t="shared" si="37"/>
        <v>7.179516039460307</v>
      </c>
      <c r="AT22" s="31">
        <f t="shared" si="37"/>
        <v>7.191117159353519</v>
      </c>
      <c r="AU22" s="31">
        <f t="shared" si="37"/>
        <v>7.20275418437085</v>
      </c>
      <c r="AV22" s="31">
        <f t="shared" si="37"/>
        <v>7.214427273929436</v>
      </c>
      <c r="AW22" s="31">
        <f t="shared" si="37"/>
        <v>7.226136588368908</v>
      </c>
      <c r="AX22" s="31">
        <f t="shared" si="37"/>
        <v>7.237882288957956</v>
      </c>
      <c r="AY22" s="31">
        <f t="shared" si="37"/>
        <v>7.249664537900996</v>
      </c>
      <c r="AZ22" s="31">
        <f t="shared" si="37"/>
        <v>7.261483498344827</v>
      </c>
      <c r="BA22" s="31">
        <f t="shared" si="37"/>
        <v>7.273339334385427</v>
      </c>
      <c r="BB22" s="31">
        <f t="shared" si="37"/>
        <v>7.285232211074726</v>
      </c>
      <c r="BC22" s="31">
        <f t="shared" si="37"/>
        <v>7.297162294427493</v>
      </c>
      <c r="BD22" s="31">
        <f t="shared" si="37"/>
        <v>7.309129751428264</v>
      </c>
      <c r="BE22" s="31">
        <f t="shared" si="37"/>
        <v>7.321134750038315</v>
      </c>
      <c r="BF22" s="31">
        <f t="shared" si="37"/>
        <v>7.333177459202718</v>
      </c>
      <c r="BG22" s="31">
        <f t="shared" si="37"/>
        <v>7.345258048857452</v>
      </c>
      <c r="BH22" s="31">
        <f t="shared" si="37"/>
        <v>7.357376689936553</v>
      </c>
      <c r="BI22" s="31">
        <f t="shared" si="37"/>
        <v>7.369533554379361</v>
      </c>
      <c r="BJ22" s="31">
        <f t="shared" si="37"/>
        <v>7.381728815137802</v>
      </c>
      <c r="BK22" s="31">
        <f t="shared" si="37"/>
        <v>7.39396264618374</v>
      </c>
      <c r="BL22" s="31">
        <f t="shared" si="37"/>
        <v>7.406235222516406</v>
      </c>
      <c r="BM22" s="31">
        <f t="shared" si="37"/>
        <v>7.418546720169869</v>
      </c>
      <c r="BN22" s="31">
        <f t="shared" si="37"/>
        <v>7.430897316220593</v>
      </c>
      <c r="BO22" s="31">
        <f aca="true" t="shared" si="38" ref="BO22:CT22">+BO14/BO21*POWER(10,3)</f>
        <v>7.443287188795034</v>
      </c>
      <c r="BP22" s="31">
        <f t="shared" si="38"/>
        <v>7.455716517077332</v>
      </c>
      <c r="BQ22" s="31">
        <f t="shared" si="38"/>
        <v>7.468185481317055</v>
      </c>
      <c r="BR22" s="31">
        <f t="shared" si="38"/>
        <v>7.480694262837005</v>
      </c>
      <c r="BS22" s="31">
        <f t="shared" si="38"/>
        <v>7.4932430440411055</v>
      </c>
      <c r="BT22" s="31">
        <f t="shared" si="38"/>
        <v>7.505832008422346</v>
      </c>
      <c r="BU22" s="31">
        <f t="shared" si="38"/>
        <v>7.518461340570799</v>
      </c>
      <c r="BV22" s="31">
        <f t="shared" si="38"/>
        <v>7.531131226181727</v>
      </c>
      <c r="BW22" s="78">
        <f t="shared" si="38"/>
        <v>7.543841852063715</v>
      </c>
      <c r="BX22" s="31">
        <f t="shared" si="38"/>
        <v>7.556571871829584</v>
      </c>
      <c r="BY22" s="31">
        <f t="shared" si="38"/>
        <v>7.569342837055038</v>
      </c>
      <c r="BZ22" s="31">
        <f t="shared" si="38"/>
        <v>7.582154936564853</v>
      </c>
      <c r="CA22" s="31">
        <f t="shared" si="38"/>
        <v>7.5950083603182375</v>
      </c>
      <c r="CB22" s="31">
        <f t="shared" si="38"/>
        <v>7.607903299417261</v>
      </c>
      <c r="CC22" s="31">
        <f t="shared" si="38"/>
        <v>7.620839946115329</v>
      </c>
      <c r="CD22" s="31">
        <f t="shared" si="38"/>
        <v>7.633818493825715</v>
      </c>
      <c r="CE22" s="31">
        <f t="shared" si="38"/>
        <v>7.646839137130213</v>
      </c>
      <c r="CF22" s="31">
        <f t="shared" si="38"/>
        <v>7.659902071787819</v>
      </c>
      <c r="CG22" s="31">
        <f t="shared" si="38"/>
        <v>7.6730074947435245</v>
      </c>
      <c r="CH22" s="31">
        <f t="shared" si="38"/>
        <v>7.6861556041371735</v>
      </c>
      <c r="CI22" s="31">
        <f t="shared" si="38"/>
        <v>7.699346599312401</v>
      </c>
      <c r="CJ22" s="31">
        <f t="shared" si="38"/>
        <v>7.7125806808256305</v>
      </c>
      <c r="CK22" s="31">
        <f t="shared" si="38"/>
        <v>7.725858050455208</v>
      </c>
      <c r="CL22" s="31">
        <f t="shared" si="38"/>
        <v>7.7391789112105345</v>
      </c>
      <c r="CM22" s="31">
        <f t="shared" si="38"/>
        <v>7.752543467341366</v>
      </c>
      <c r="CN22" s="31">
        <f t="shared" si="38"/>
        <v>7.765951924347142</v>
      </c>
      <c r="CO22" s="31">
        <f t="shared" si="38"/>
        <v>7.77940448898639</v>
      </c>
      <c r="CP22" s="31">
        <f t="shared" si="38"/>
        <v>7.792901369286278</v>
      </c>
      <c r="CQ22" s="31">
        <f t="shared" si="38"/>
        <v>7.806442774552179</v>
      </c>
      <c r="CR22" s="31">
        <f t="shared" si="38"/>
        <v>7.82002891537736</v>
      </c>
      <c r="CS22" s="31">
        <f t="shared" si="38"/>
        <v>7.833660003652768</v>
      </c>
      <c r="CT22" s="31">
        <f t="shared" si="38"/>
        <v>7.847336252576867</v>
      </c>
      <c r="CU22" s="31">
        <f aca="true" t="shared" si="39" ref="CU22:DZ22">+CU14/CU21*POWER(10,3)</f>
        <v>7.8610578766655985</v>
      </c>
      <c r="CV22" s="31">
        <f t="shared" si="39"/>
        <v>7.8748250917624105</v>
      </c>
      <c r="CW22" s="31">
        <f t="shared" si="39"/>
        <v>7.888638115048391</v>
      </c>
      <c r="CX22" s="31">
        <f t="shared" si="39"/>
        <v>7.902497165052492</v>
      </c>
      <c r="CY22" s="31">
        <f t="shared" si="39"/>
        <v>7.916402461661835</v>
      </c>
      <c r="CZ22" s="31">
        <f t="shared" si="39"/>
        <v>7.930354226132117</v>
      </c>
      <c r="DA22" s="31">
        <f t="shared" si="39"/>
        <v>7.94435268109812</v>
      </c>
      <c r="DB22" s="31">
        <f t="shared" si="39"/>
        <v>7.958398050584301</v>
      </c>
      <c r="DC22" s="31">
        <f t="shared" si="39"/>
        <v>7.972490560015488</v>
      </c>
      <c r="DD22" s="31">
        <f t="shared" si="39"/>
        <v>7.986630436227679</v>
      </c>
      <c r="DE22" s="31">
        <f t="shared" si="39"/>
        <v>8.000817907478922</v>
      </c>
      <c r="DF22" s="31">
        <f t="shared" si="39"/>
        <v>8.015053203460308</v>
      </c>
      <c r="DG22" s="31">
        <f t="shared" si="39"/>
        <v>8.029336555307081</v>
      </c>
      <c r="DH22" s="31">
        <f t="shared" si="39"/>
        <v>8.043668195609802</v>
      </c>
      <c r="DI22" s="31">
        <f t="shared" si="39"/>
        <v>8.058048358425674</v>
      </c>
      <c r="DJ22" s="31">
        <f t="shared" si="39"/>
        <v>8.072477279289924</v>
      </c>
      <c r="DK22" s="31">
        <f t="shared" si="39"/>
        <v>8.086955195227326</v>
      </c>
      <c r="DL22" s="31">
        <f t="shared" si="39"/>
        <v>8.101482344763795</v>
      </c>
      <c r="DM22" s="31">
        <f t="shared" si="39"/>
        <v>8.116058967938136</v>
      </c>
      <c r="DN22" s="31">
        <f t="shared" si="39"/>
        <v>8.130685306313843</v>
      </c>
      <c r="DO22" s="31">
        <f t="shared" si="39"/>
        <v>8.145361602991066</v>
      </c>
      <c r="DP22" s="31">
        <f t="shared" si="39"/>
        <v>8.16008810261865</v>
      </c>
      <c r="DQ22" s="31">
        <f t="shared" si="39"/>
        <v>8.174865051406286</v>
      </c>
      <c r="DR22" s="31">
        <f t="shared" si="39"/>
        <v>8.189692697136824</v>
      </c>
      <c r="DS22" s="31">
        <f t="shared" si="39"/>
        <v>8.204571289178626</v>
      </c>
      <c r="DT22" s="31">
        <f t="shared" si="39"/>
        <v>8.219501078498105</v>
      </c>
      <c r="DU22" s="31">
        <f t="shared" si="39"/>
        <v>8.234482317672333</v>
      </c>
      <c r="DV22" s="31">
        <f t="shared" si="39"/>
        <v>8.249515260901784</v>
      </c>
      <c r="DW22" s="31">
        <f t="shared" si="39"/>
        <v>8.264600164023213</v>
      </c>
      <c r="DX22" s="31">
        <f t="shared" si="39"/>
        <v>8.27973728452264</v>
      </c>
      <c r="DY22" s="31">
        <f t="shared" si="39"/>
        <v>8.294926881548434</v>
      </c>
      <c r="DZ22" s="31">
        <f t="shared" si="39"/>
        <v>8.310169215924578</v>
      </c>
      <c r="EA22" s="31">
        <f aca="true" t="shared" si="40" ref="EA22:EP22">+EA14/EA21*POWER(10,3)</f>
        <v>8.325464550163998</v>
      </c>
      <c r="EB22" s="31">
        <f t="shared" si="40"/>
        <v>8.34081314848208</v>
      </c>
      <c r="EC22" s="31">
        <f t="shared" si="40"/>
        <v>8.356215276810243</v>
      </c>
      <c r="ED22" s="31">
        <f t="shared" si="40"/>
        <v>8.37167120280971</v>
      </c>
      <c r="EE22" s="31">
        <f t="shared" si="40"/>
        <v>8.387181195885358</v>
      </c>
      <c r="EF22" s="31">
        <f t="shared" si="40"/>
        <v>8.402745527199755</v>
      </c>
      <c r="EG22" s="31">
        <f t="shared" si="40"/>
        <v>8.418364469687265</v>
      </c>
      <c r="EH22" s="31">
        <f t="shared" si="40"/>
        <v>8.434038298068334</v>
      </c>
      <c r="EI22" s="31">
        <f t="shared" si="40"/>
        <v>8.44976728886391</v>
      </c>
      <c r="EJ22" s="31">
        <f t="shared" si="40"/>
        <v>8.465551720409975</v>
      </c>
      <c r="EK22" s="31">
        <f t="shared" si="40"/>
        <v>8.48139187287224</v>
      </c>
      <c r="EL22" s="31">
        <f t="shared" si="40"/>
        <v>8.497288028260991</v>
      </c>
      <c r="EM22" s="31">
        <f t="shared" si="40"/>
        <v>8.51324047044603</v>
      </c>
      <c r="EN22" s="31">
        <f t="shared" si="40"/>
        <v>8.529249485171826</v>
      </c>
      <c r="EO22" s="31">
        <f t="shared" si="40"/>
        <v>8.545315360072752</v>
      </c>
      <c r="EP22" s="32">
        <f t="shared" si="40"/>
        <v>8.561438384688508</v>
      </c>
    </row>
    <row r="23" spans="1:146" ht="12.75">
      <c r="A23" s="2" t="s">
        <v>39</v>
      </c>
      <c r="B23" s="11" t="s">
        <v>40</v>
      </c>
      <c r="C23" s="33">
        <f aca="true" t="shared" si="41" ref="C23:AH23">SQRT($D$6*C20*C21)/POWER(10,3)</f>
        <v>9.665269579873161</v>
      </c>
      <c r="D23" s="33">
        <f t="shared" si="41"/>
        <v>9.662678068737218</v>
      </c>
      <c r="E23" s="33">
        <f t="shared" si="41"/>
        <v>9.660081827444099</v>
      </c>
      <c r="F23" s="33">
        <f t="shared" si="41"/>
        <v>9.657480846943795</v>
      </c>
      <c r="G23" s="33">
        <f t="shared" si="41"/>
        <v>9.654875118157625</v>
      </c>
      <c r="H23" s="33">
        <f t="shared" si="41"/>
        <v>9.652264631978108</v>
      </c>
      <c r="I23" s="33">
        <f t="shared" si="41"/>
        <v>9.649649379268817</v>
      </c>
      <c r="J23" s="33">
        <f t="shared" si="41"/>
        <v>9.647029350864267</v>
      </c>
      <c r="K23" s="33">
        <f t="shared" si="41"/>
        <v>9.644404537569779</v>
      </c>
      <c r="L23" s="33">
        <f t="shared" si="41"/>
        <v>9.641774930161322</v>
      </c>
      <c r="M23" s="33">
        <f t="shared" si="41"/>
        <v>9.639140519385418</v>
      </c>
      <c r="N23" s="33">
        <f t="shared" si="41"/>
        <v>9.636501295958974</v>
      </c>
      <c r="O23" s="33">
        <f t="shared" si="41"/>
        <v>9.633857250569159</v>
      </c>
      <c r="P23" s="33">
        <f t="shared" si="41"/>
        <v>9.631208373873282</v>
      </c>
      <c r="Q23" s="33">
        <f t="shared" si="41"/>
        <v>9.628554656498622</v>
      </c>
      <c r="R23" s="33">
        <f t="shared" si="41"/>
        <v>9.62589608904232</v>
      </c>
      <c r="S23" s="33">
        <f t="shared" si="41"/>
        <v>9.623232662071219</v>
      </c>
      <c r="T23" s="33">
        <f t="shared" si="41"/>
        <v>9.620564366121746</v>
      </c>
      <c r="U23" s="33">
        <f t="shared" si="41"/>
        <v>9.617891191699748</v>
      </c>
      <c r="V23" s="33">
        <f t="shared" si="41"/>
        <v>9.615213129280361</v>
      </c>
      <c r="W23" s="33">
        <f t="shared" si="41"/>
        <v>9.612530169307872</v>
      </c>
      <c r="X23" s="33">
        <f t="shared" si="41"/>
        <v>9.609842302195576</v>
      </c>
      <c r="Y23" s="33">
        <f t="shared" si="41"/>
        <v>9.607149518325611</v>
      </c>
      <c r="Z23" s="33">
        <f t="shared" si="41"/>
        <v>9.604451808048848</v>
      </c>
      <c r="AA23" s="33">
        <f t="shared" si="41"/>
        <v>9.60174916168472</v>
      </c>
      <c r="AB23" s="33">
        <f t="shared" si="41"/>
        <v>9.599041569521075</v>
      </c>
      <c r="AC23" s="33">
        <f t="shared" si="41"/>
        <v>9.596329021814045</v>
      </c>
      <c r="AD23" s="33">
        <f t="shared" si="41"/>
        <v>9.593611508787882</v>
      </c>
      <c r="AE23" s="33">
        <f t="shared" si="41"/>
        <v>9.590889020634824</v>
      </c>
      <c r="AF23" s="33">
        <f t="shared" si="41"/>
        <v>9.588161547514922</v>
      </c>
      <c r="AG23" s="33">
        <f t="shared" si="41"/>
        <v>9.585429079555912</v>
      </c>
      <c r="AH23" s="33">
        <f t="shared" si="41"/>
        <v>9.582691606853052</v>
      </c>
      <c r="AI23" s="33">
        <f aca="true" t="shared" si="42" ref="AI23:BN23">SQRT($D$6*AI20*AI21)/POWER(10,3)</f>
        <v>9.579949119468967</v>
      </c>
      <c r="AJ23" s="33">
        <f t="shared" si="42"/>
        <v>9.5772016074335</v>
      </c>
      <c r="AK23" s="33">
        <f t="shared" si="42"/>
        <v>9.574449060743557</v>
      </c>
      <c r="AL23" s="33">
        <f t="shared" si="42"/>
        <v>9.57169146936295</v>
      </c>
      <c r="AM23" s="33">
        <f t="shared" si="42"/>
        <v>9.568928823222237</v>
      </c>
      <c r="AN23" s="33">
        <f t="shared" si="42"/>
        <v>9.566161112218575</v>
      </c>
      <c r="AO23" s="33">
        <f t="shared" si="42"/>
        <v>9.56338832621554</v>
      </c>
      <c r="AP23" s="33">
        <f t="shared" si="42"/>
        <v>9.560610455042994</v>
      </c>
      <c r="AQ23" s="33">
        <f t="shared" si="42"/>
        <v>9.557827488496907</v>
      </c>
      <c r="AR23" s="33">
        <f t="shared" si="42"/>
        <v>9.555039416339199</v>
      </c>
      <c r="AS23" s="33">
        <f t="shared" si="42"/>
        <v>9.552246228297578</v>
      </c>
      <c r="AT23" s="33">
        <f t="shared" si="42"/>
        <v>9.549447914065379</v>
      </c>
      <c r="AU23" s="33">
        <f t="shared" si="42"/>
        <v>9.546644463301394</v>
      </c>
      <c r="AV23" s="33">
        <f t="shared" si="42"/>
        <v>9.543835865629715</v>
      </c>
      <c r="AW23" s="33">
        <f t="shared" si="42"/>
        <v>9.541022110639553</v>
      </c>
      <c r="AX23" s="33">
        <f t="shared" si="42"/>
        <v>9.538203187885088</v>
      </c>
      <c r="AY23" s="33">
        <f t="shared" si="42"/>
        <v>9.535379086885285</v>
      </c>
      <c r="AZ23" s="33">
        <f t="shared" si="42"/>
        <v>9.53254979712374</v>
      </c>
      <c r="BA23" s="33">
        <f t="shared" si="42"/>
        <v>9.529715308048486</v>
      </c>
      <c r="BB23" s="33">
        <f t="shared" si="42"/>
        <v>9.526875609071846</v>
      </c>
      <c r="BC23" s="33">
        <f t="shared" si="42"/>
        <v>9.524030689570248</v>
      </c>
      <c r="BD23" s="33">
        <f t="shared" si="42"/>
        <v>9.521180538884042</v>
      </c>
      <c r="BE23" s="33">
        <f t="shared" si="42"/>
        <v>9.518325146317354</v>
      </c>
      <c r="BF23" s="33">
        <f t="shared" si="42"/>
        <v>9.515464501137869</v>
      </c>
      <c r="BG23" s="33">
        <f t="shared" si="42"/>
        <v>9.512598592576692</v>
      </c>
      <c r="BH23" s="33">
        <f t="shared" si="42"/>
        <v>9.509727409828145</v>
      </c>
      <c r="BI23" s="33">
        <f t="shared" si="42"/>
        <v>9.5068509420496</v>
      </c>
      <c r="BJ23" s="33">
        <f t="shared" si="42"/>
        <v>9.503969178361286</v>
      </c>
      <c r="BK23" s="33">
        <f t="shared" si="42"/>
        <v>9.501082107846127</v>
      </c>
      <c r="BL23" s="33">
        <f t="shared" si="42"/>
        <v>9.498189719549536</v>
      </c>
      <c r="BM23" s="33">
        <f t="shared" si="42"/>
        <v>9.49529200247925</v>
      </c>
      <c r="BN23" s="33">
        <f t="shared" si="42"/>
        <v>9.492388945605125</v>
      </c>
      <c r="BO23" s="33">
        <f aca="true" t="shared" si="43" ref="BO23:CT23">SQRT($D$6*BO20*BO21)/POWER(10,3)</f>
        <v>9.489480537858977</v>
      </c>
      <c r="BP23" s="33">
        <f t="shared" si="43"/>
        <v>9.48656676813437</v>
      </c>
      <c r="BQ23" s="33">
        <f t="shared" si="43"/>
        <v>9.483647625286434</v>
      </c>
      <c r="BR23" s="33">
        <f t="shared" si="43"/>
        <v>9.480723098131678</v>
      </c>
      <c r="BS23" s="33">
        <f t="shared" si="43"/>
        <v>9.477793175447804</v>
      </c>
      <c r="BT23" s="33">
        <f t="shared" si="43"/>
        <v>9.474857845973496</v>
      </c>
      <c r="BU23" s="33">
        <f t="shared" si="43"/>
        <v>9.471917098408248</v>
      </c>
      <c r="BV23" s="33">
        <f t="shared" si="43"/>
        <v>9.468970921412158</v>
      </c>
      <c r="BW23" s="79">
        <f t="shared" si="43"/>
        <v>9.46601930360573</v>
      </c>
      <c r="BX23" s="33">
        <f t="shared" si="43"/>
        <v>9.463067223934605</v>
      </c>
      <c r="BY23" s="33">
        <f t="shared" si="43"/>
        <v>9.460109706627382</v>
      </c>
      <c r="BZ23" s="33">
        <f t="shared" si="43"/>
        <v>9.457146740306094</v>
      </c>
      <c r="CA23" s="33">
        <f t="shared" si="43"/>
        <v>9.454178313553092</v>
      </c>
      <c r="CB23" s="33">
        <f t="shared" si="43"/>
        <v>9.451204414910821</v>
      </c>
      <c r="CC23" s="33">
        <f t="shared" si="43"/>
        <v>9.448225032881638</v>
      </c>
      <c r="CD23" s="33">
        <f t="shared" si="43"/>
        <v>9.445240155927616</v>
      </c>
      <c r="CE23" s="33">
        <f t="shared" si="43"/>
        <v>9.442249772470323</v>
      </c>
      <c r="CF23" s="33">
        <f t="shared" si="43"/>
        <v>9.43925387089064</v>
      </c>
      <c r="CG23" s="33">
        <f t="shared" si="43"/>
        <v>9.436252439528547</v>
      </c>
      <c r="CH23" s="33">
        <f t="shared" si="43"/>
        <v>9.433245466682914</v>
      </c>
      <c r="CI23" s="33">
        <f t="shared" si="43"/>
        <v>9.430232940611301</v>
      </c>
      <c r="CJ23" s="33">
        <f t="shared" si="43"/>
        <v>9.427214849529747</v>
      </c>
      <c r="CK23" s="33">
        <f t="shared" si="43"/>
        <v>9.424191181612562</v>
      </c>
      <c r="CL23" s="33">
        <f t="shared" si="43"/>
        <v>9.421161924992116</v>
      </c>
      <c r="CM23" s="33">
        <f t="shared" si="43"/>
        <v>9.418127067758626</v>
      </c>
      <c r="CN23" s="33">
        <f t="shared" si="43"/>
        <v>9.415086597959933</v>
      </c>
      <c r="CO23" s="33">
        <f t="shared" si="43"/>
        <v>9.412040503601315</v>
      </c>
      <c r="CP23" s="33">
        <f t="shared" si="43"/>
        <v>9.40898877264523</v>
      </c>
      <c r="CQ23" s="33">
        <f t="shared" si="43"/>
        <v>9.40593139301114</v>
      </c>
      <c r="CR23" s="33">
        <f t="shared" si="43"/>
        <v>9.402868352575261</v>
      </c>
      <c r="CS23" s="33">
        <f t="shared" si="43"/>
        <v>9.399799639170352</v>
      </c>
      <c r="CT23" s="33">
        <f t="shared" si="43"/>
        <v>9.3967252405855</v>
      </c>
      <c r="CU23" s="33">
        <f aca="true" t="shared" si="44" ref="CU23:DZ23">SQRT($D$6*CU20*CU21)/POWER(10,3)</f>
        <v>9.393645144565884</v>
      </c>
      <c r="CV23" s="33">
        <f t="shared" si="44"/>
        <v>9.390559338812567</v>
      </c>
      <c r="CW23" s="33">
        <f t="shared" si="44"/>
        <v>9.387467810982248</v>
      </c>
      <c r="CX23" s="33">
        <f t="shared" si="44"/>
        <v>9.38437054868705</v>
      </c>
      <c r="CY23" s="33">
        <f t="shared" si="44"/>
        <v>9.38126753949428</v>
      </c>
      <c r="CZ23" s="33">
        <f t="shared" si="44"/>
        <v>9.378158770926214</v>
      </c>
      <c r="DA23" s="33">
        <f t="shared" si="44"/>
        <v>9.375044230459842</v>
      </c>
      <c r="DB23" s="33">
        <f t="shared" si="44"/>
        <v>9.371923905526653</v>
      </c>
      <c r="DC23" s="33">
        <f t="shared" si="44"/>
        <v>9.36879778351239</v>
      </c>
      <c r="DD23" s="33">
        <f t="shared" si="44"/>
        <v>9.365665851756807</v>
      </c>
      <c r="DE23" s="33">
        <f t="shared" si="44"/>
        <v>9.362528097553447</v>
      </c>
      <c r="DF23" s="33">
        <f t="shared" si="44"/>
        <v>9.359384508149395</v>
      </c>
      <c r="DG23" s="33">
        <f t="shared" si="44"/>
        <v>9.356235070745017</v>
      </c>
      <c r="DH23" s="33">
        <f t="shared" si="44"/>
        <v>9.353079772493748</v>
      </c>
      <c r="DI23" s="33">
        <f t="shared" si="44"/>
        <v>9.349918600501823</v>
      </c>
      <c r="DJ23" s="33">
        <f t="shared" si="44"/>
        <v>9.346751541828041</v>
      </c>
      <c r="DK23" s="33">
        <f t="shared" si="44"/>
        <v>9.343578583483511</v>
      </c>
      <c r="DL23" s="33">
        <f t="shared" si="44"/>
        <v>9.340399712431408</v>
      </c>
      <c r="DM23" s="33">
        <f t="shared" si="44"/>
        <v>9.33721491558671</v>
      </c>
      <c r="DN23" s="33">
        <f t="shared" si="44"/>
        <v>9.334024179815959</v>
      </c>
      <c r="DO23" s="33">
        <f t="shared" si="44"/>
        <v>9.330827491936992</v>
      </c>
      <c r="DP23" s="33">
        <f t="shared" si="44"/>
        <v>9.327624838718691</v>
      </c>
      <c r="DQ23" s="33">
        <f t="shared" si="44"/>
        <v>9.324416206880725</v>
      </c>
      <c r="DR23" s="33">
        <f t="shared" si="44"/>
        <v>9.321201583093282</v>
      </c>
      <c r="DS23" s="33">
        <f t="shared" si="44"/>
        <v>9.317980953976823</v>
      </c>
      <c r="DT23" s="33">
        <f t="shared" si="44"/>
        <v>9.314754306101788</v>
      </c>
      <c r="DU23" s="33">
        <f t="shared" si="44"/>
        <v>9.31152162598836</v>
      </c>
      <c r="DV23" s="33">
        <f t="shared" si="44"/>
        <v>9.308282900106189</v>
      </c>
      <c r="DW23" s="33">
        <f t="shared" si="44"/>
        <v>9.305038114874108</v>
      </c>
      <c r="DX23" s="33">
        <f t="shared" si="44"/>
        <v>9.30178725665988</v>
      </c>
      <c r="DY23" s="33">
        <f t="shared" si="44"/>
        <v>9.298530311779912</v>
      </c>
      <c r="DZ23" s="33">
        <f t="shared" si="44"/>
        <v>9.295267266498984</v>
      </c>
      <c r="EA23" s="33">
        <f aca="true" t="shared" si="45" ref="EA23:EP23">SQRT($D$6*EA20*EA21)/POWER(10,3)</f>
        <v>9.29199810702998</v>
      </c>
      <c r="EB23" s="33">
        <f t="shared" si="45"/>
        <v>9.288722819533584</v>
      </c>
      <c r="EC23" s="33">
        <f t="shared" si="45"/>
        <v>9.285441390118036</v>
      </c>
      <c r="ED23" s="33">
        <f t="shared" si="45"/>
        <v>9.282153804838813</v>
      </c>
      <c r="EE23" s="33">
        <f t="shared" si="45"/>
        <v>9.278860049698375</v>
      </c>
      <c r="EF23" s="33">
        <f t="shared" si="45"/>
        <v>9.275560110645841</v>
      </c>
      <c r="EG23" s="33">
        <f t="shared" si="45"/>
        <v>9.272253973576746</v>
      </c>
      <c r="EH23" s="33">
        <f t="shared" si="45"/>
        <v>9.268941624332706</v>
      </c>
      <c r="EI23" s="33">
        <f t="shared" si="45"/>
        <v>9.265623048701158</v>
      </c>
      <c r="EJ23" s="33">
        <f t="shared" si="45"/>
        <v>9.262298232415045</v>
      </c>
      <c r="EK23" s="33">
        <f t="shared" si="45"/>
        <v>9.258967161152533</v>
      </c>
      <c r="EL23" s="33">
        <f t="shared" si="45"/>
        <v>9.255629820536695</v>
      </c>
      <c r="EM23" s="33">
        <f t="shared" si="45"/>
        <v>9.252286196135225</v>
      </c>
      <c r="EN23" s="33">
        <f t="shared" si="45"/>
        <v>9.248936273460128</v>
      </c>
      <c r="EO23" s="33">
        <f t="shared" si="45"/>
        <v>9.245580037967411</v>
      </c>
      <c r="EP23" s="34">
        <f t="shared" si="45"/>
        <v>9.24221747505679</v>
      </c>
    </row>
    <row r="24" spans="1:146" ht="12.75">
      <c r="A24" s="3" t="s">
        <v>41</v>
      </c>
      <c r="B24" s="14" t="s">
        <v>42</v>
      </c>
      <c r="C24" s="35">
        <f aca="true" t="shared" si="46" ref="C24:AH24">POWER(10,6)/(2*PI()*C14*C20)</f>
        <v>101.36963136461469</v>
      </c>
      <c r="D24" s="35">
        <f t="shared" si="46"/>
        <v>101.26997360843046</v>
      </c>
      <c r="E24" s="35">
        <f t="shared" si="46"/>
        <v>101.17031127757947</v>
      </c>
      <c r="F24" s="35">
        <f t="shared" si="46"/>
        <v>101.07064431008104</v>
      </c>
      <c r="G24" s="35">
        <f t="shared" si="46"/>
        <v>100.9709726438039</v>
      </c>
      <c r="H24" s="35">
        <f t="shared" si="46"/>
        <v>100.87129621646518</v>
      </c>
      <c r="I24" s="35">
        <f t="shared" si="46"/>
        <v>100.77161496563001</v>
      </c>
      <c r="J24" s="35">
        <f t="shared" si="46"/>
        <v>100.67192882871055</v>
      </c>
      <c r="K24" s="35">
        <f t="shared" si="46"/>
        <v>100.57223774296558</v>
      </c>
      <c r="L24" s="35">
        <f t="shared" si="46"/>
        <v>100.47254164549969</v>
      </c>
      <c r="M24" s="35">
        <f t="shared" si="46"/>
        <v>100.37284047326254</v>
      </c>
      <c r="N24" s="35">
        <f t="shared" si="46"/>
        <v>100.27313416304824</v>
      </c>
      <c r="O24" s="35">
        <f t="shared" si="46"/>
        <v>100.17342265149466</v>
      </c>
      <c r="P24" s="35">
        <f t="shared" si="46"/>
        <v>100.07370587508261</v>
      </c>
      <c r="Q24" s="35">
        <f t="shared" si="46"/>
        <v>99.97398377013532</v>
      </c>
      <c r="R24" s="35">
        <f t="shared" si="46"/>
        <v>99.87425627281748</v>
      </c>
      <c r="S24" s="35">
        <f t="shared" si="46"/>
        <v>99.77452331913474</v>
      </c>
      <c r="T24" s="35">
        <f t="shared" si="46"/>
        <v>99.67478484493296</v>
      </c>
      <c r="U24" s="35">
        <f t="shared" si="46"/>
        <v>99.57504078589733</v>
      </c>
      <c r="V24" s="35">
        <f t="shared" si="46"/>
        <v>99.47529107755184</v>
      </c>
      <c r="W24" s="35">
        <f t="shared" si="46"/>
        <v>99.3755356552584</v>
      </c>
      <c r="X24" s="35">
        <f t="shared" si="46"/>
        <v>99.27577445421618</v>
      </c>
      <c r="Y24" s="35">
        <f t="shared" si="46"/>
        <v>99.17600740946082</v>
      </c>
      <c r="Z24" s="35">
        <f t="shared" si="46"/>
        <v>99.0762344558638</v>
      </c>
      <c r="AA24" s="35">
        <f t="shared" si="46"/>
        <v>98.97645552813145</v>
      </c>
      <c r="AB24" s="35">
        <f t="shared" si="46"/>
        <v>98.87667056080453</v>
      </c>
      <c r="AC24" s="35">
        <f t="shared" si="46"/>
        <v>98.77687948825712</v>
      </c>
      <c r="AD24" s="35">
        <f t="shared" si="46"/>
        <v>98.67708224469617</v>
      </c>
      <c r="AE24" s="35">
        <f t="shared" si="46"/>
        <v>98.5772787641605</v>
      </c>
      <c r="AF24" s="35">
        <f t="shared" si="46"/>
        <v>98.47746898052014</v>
      </c>
      <c r="AG24" s="35">
        <f t="shared" si="46"/>
        <v>98.3776528274756</v>
      </c>
      <c r="AH24" s="35">
        <f t="shared" si="46"/>
        <v>98.27783023855692</v>
      </c>
      <c r="AI24" s="35">
        <f aca="true" t="shared" si="47" ref="AI24:BN24">POWER(10,6)/(2*PI()*AI14*AI20)</f>
        <v>98.17800114712308</v>
      </c>
      <c r="AJ24" s="35">
        <f t="shared" si="47"/>
        <v>98.07816548636113</v>
      </c>
      <c r="AK24" s="35">
        <f t="shared" si="47"/>
        <v>97.97832318928529</v>
      </c>
      <c r="AL24" s="35">
        <f t="shared" si="47"/>
        <v>97.87847418873636</v>
      </c>
      <c r="AM24" s="35">
        <f t="shared" si="47"/>
        <v>97.77861841738076</v>
      </c>
      <c r="AN24" s="35">
        <f t="shared" si="47"/>
        <v>97.67875580770983</v>
      </c>
      <c r="AO24" s="35">
        <f t="shared" si="47"/>
        <v>97.57888629203887</v>
      </c>
      <c r="AP24" s="35">
        <f t="shared" si="47"/>
        <v>97.4790098025065</v>
      </c>
      <c r="AQ24" s="35">
        <f t="shared" si="47"/>
        <v>97.3791262710737</v>
      </c>
      <c r="AR24" s="35">
        <f t="shared" si="47"/>
        <v>97.27923562952309</v>
      </c>
      <c r="AS24" s="35">
        <f t="shared" si="47"/>
        <v>97.17933780945803</v>
      </c>
      <c r="AT24" s="35">
        <f t="shared" si="47"/>
        <v>97.0794327423018</v>
      </c>
      <c r="AU24" s="35">
        <f t="shared" si="47"/>
        <v>96.97952035929677</v>
      </c>
      <c r="AV24" s="35">
        <f t="shared" si="47"/>
        <v>96.87960059150353</v>
      </c>
      <c r="AW24" s="35">
        <f t="shared" si="47"/>
        <v>96.77967336980011</v>
      </c>
      <c r="AX24" s="35">
        <f t="shared" si="47"/>
        <v>96.67973862488104</v>
      </c>
      <c r="AY24" s="35">
        <f t="shared" si="47"/>
        <v>96.57979628725649</v>
      </c>
      <c r="AZ24" s="35">
        <f t="shared" si="47"/>
        <v>96.47984628725152</v>
      </c>
      <c r="BA24" s="35">
        <f t="shared" si="47"/>
        <v>96.3798885550051</v>
      </c>
      <c r="BB24" s="35">
        <f t="shared" si="47"/>
        <v>96.27992302046927</v>
      </c>
      <c r="BC24" s="35">
        <f t="shared" si="47"/>
        <v>96.17994961340824</v>
      </c>
      <c r="BD24" s="35">
        <f t="shared" si="47"/>
        <v>96.0799682633975</v>
      </c>
      <c r="BE24" s="35">
        <f t="shared" si="47"/>
        <v>95.97997889982301</v>
      </c>
      <c r="BF24" s="35">
        <f t="shared" si="47"/>
        <v>95.87998145188025</v>
      </c>
      <c r="BG24" s="35">
        <f t="shared" si="47"/>
        <v>95.77997584857323</v>
      </c>
      <c r="BH24" s="35">
        <f t="shared" si="47"/>
        <v>95.67996201871374</v>
      </c>
      <c r="BI24" s="35">
        <f t="shared" si="47"/>
        <v>95.57993989092033</v>
      </c>
      <c r="BJ24" s="35">
        <f t="shared" si="47"/>
        <v>95.47990939361749</v>
      </c>
      <c r="BK24" s="35">
        <f t="shared" si="47"/>
        <v>95.3798704550346</v>
      </c>
      <c r="BL24" s="35">
        <f t="shared" si="47"/>
        <v>95.27982300320508</v>
      </c>
      <c r="BM24" s="35">
        <f t="shared" si="47"/>
        <v>95.17976696596547</v>
      </c>
      <c r="BN24" s="35">
        <f t="shared" si="47"/>
        <v>95.07970227095448</v>
      </c>
      <c r="BO24" s="35">
        <f aca="true" t="shared" si="48" ref="BO24:CT24">POWER(10,6)/(2*PI()*BO14*BO20)</f>
        <v>94.979628845612</v>
      </c>
      <c r="BP24" s="35">
        <f t="shared" si="48"/>
        <v>94.87954661717818</v>
      </c>
      <c r="BQ24" s="35">
        <f t="shared" si="48"/>
        <v>94.77945551269252</v>
      </c>
      <c r="BR24" s="35">
        <f t="shared" si="48"/>
        <v>94.67935545899276</v>
      </c>
      <c r="BS24" s="35">
        <f t="shared" si="48"/>
        <v>94.57924638271416</v>
      </c>
      <c r="BT24" s="35">
        <f t="shared" si="48"/>
        <v>94.47912821028828</v>
      </c>
      <c r="BU24" s="35">
        <f t="shared" si="48"/>
        <v>94.37900086794215</v>
      </c>
      <c r="BV24" s="35">
        <f t="shared" si="48"/>
        <v>94.27886428169725</v>
      </c>
      <c r="BW24" s="80">
        <f t="shared" si="48"/>
        <v>94.17871837736848</v>
      </c>
      <c r="BX24" s="35">
        <f t="shared" si="48"/>
        <v>94.07873195541403</v>
      </c>
      <c r="BY24" s="35">
        <f t="shared" si="48"/>
        <v>93.9787363559825</v>
      </c>
      <c r="BZ24" s="35">
        <f t="shared" si="48"/>
        <v>93.87873150542727</v>
      </c>
      <c r="CA24" s="35">
        <f t="shared" si="48"/>
        <v>93.7787173298969</v>
      </c>
      <c r="CB24" s="35">
        <f t="shared" si="48"/>
        <v>93.67869375533417</v>
      </c>
      <c r="CC24" s="35">
        <f t="shared" si="48"/>
        <v>93.57866070747518</v>
      </c>
      <c r="CD24" s="35">
        <f t="shared" si="48"/>
        <v>93.47861811184826</v>
      </c>
      <c r="CE24" s="35">
        <f t="shared" si="48"/>
        <v>93.37856589377294</v>
      </c>
      <c r="CF24" s="35">
        <f t="shared" si="48"/>
        <v>93.27850397835903</v>
      </c>
      <c r="CG24" s="35">
        <f t="shared" si="48"/>
        <v>93.17843229050561</v>
      </c>
      <c r="CH24" s="35">
        <f t="shared" si="48"/>
        <v>93.07835075489992</v>
      </c>
      <c r="CI24" s="35">
        <f t="shared" si="48"/>
        <v>92.97825929601639</v>
      </c>
      <c r="CJ24" s="35">
        <f t="shared" si="48"/>
        <v>92.87815783811563</v>
      </c>
      <c r="CK24" s="35">
        <f t="shared" si="48"/>
        <v>92.77804630524332</v>
      </c>
      <c r="CL24" s="35">
        <f t="shared" si="48"/>
        <v>92.67792462122922</v>
      </c>
      <c r="CM24" s="35">
        <f t="shared" si="48"/>
        <v>92.57779270968612</v>
      </c>
      <c r="CN24" s="35">
        <f t="shared" si="48"/>
        <v>92.47765049400876</v>
      </c>
      <c r="CO24" s="35">
        <f t="shared" si="48"/>
        <v>92.37749789737278</v>
      </c>
      <c r="CP24" s="35">
        <f t="shared" si="48"/>
        <v>92.27733484273364</v>
      </c>
      <c r="CQ24" s="35">
        <f t="shared" si="48"/>
        <v>92.17716125282546</v>
      </c>
      <c r="CR24" s="35">
        <f t="shared" si="48"/>
        <v>92.07697705016015</v>
      </c>
      <c r="CS24" s="35">
        <f t="shared" si="48"/>
        <v>91.97678215702615</v>
      </c>
      <c r="CT24" s="35">
        <f t="shared" si="48"/>
        <v>91.8765764954873</v>
      </c>
      <c r="CU24" s="35">
        <f aca="true" t="shared" si="49" ref="CU24:DZ24">POWER(10,6)/(2*PI()*CU14*CU20)</f>
        <v>91.77635998738187</v>
      </c>
      <c r="CV24" s="35">
        <f t="shared" si="49"/>
        <v>91.67613255432141</v>
      </c>
      <c r="CW24" s="35">
        <f t="shared" si="49"/>
        <v>91.57589411768954</v>
      </c>
      <c r="CX24" s="35">
        <f t="shared" si="49"/>
        <v>91.4756445986409</v>
      </c>
      <c r="CY24" s="35">
        <f t="shared" si="49"/>
        <v>91.37538391810007</v>
      </c>
      <c r="CZ24" s="35">
        <f t="shared" si="49"/>
        <v>91.27511199676026</v>
      </c>
      <c r="DA24" s="35">
        <f t="shared" si="49"/>
        <v>91.17482875508237</v>
      </c>
      <c r="DB24" s="35">
        <f t="shared" si="49"/>
        <v>91.07453411329374</v>
      </c>
      <c r="DC24" s="35">
        <f t="shared" si="49"/>
        <v>90.97422799138693</v>
      </c>
      <c r="DD24" s="35">
        <f t="shared" si="49"/>
        <v>90.87391030911861</v>
      </c>
      <c r="DE24" s="35">
        <f t="shared" si="49"/>
        <v>90.77358098600851</v>
      </c>
      <c r="DF24" s="35">
        <f t="shared" si="49"/>
        <v>90.6732399413379</v>
      </c>
      <c r="DG24" s="35">
        <f t="shared" si="49"/>
        <v>90.57288709414885</v>
      </c>
      <c r="DH24" s="35">
        <f t="shared" si="49"/>
        <v>90.47252236324262</v>
      </c>
      <c r="DI24" s="35">
        <f t="shared" si="49"/>
        <v>90.3721456671787</v>
      </c>
      <c r="DJ24" s="35">
        <f t="shared" si="49"/>
        <v>90.27175692427352</v>
      </c>
      <c r="DK24" s="35">
        <f t="shared" si="49"/>
        <v>90.17135605259922</v>
      </c>
      <c r="DL24" s="35">
        <f t="shared" si="49"/>
        <v>90.07094296998254</v>
      </c>
      <c r="DM24" s="35">
        <f t="shared" si="49"/>
        <v>89.97051759400331</v>
      </c>
      <c r="DN24" s="35">
        <f t="shared" si="49"/>
        <v>89.87007984199354</v>
      </c>
      <c r="DO24" s="35">
        <f t="shared" si="49"/>
        <v>89.7696296310359</v>
      </c>
      <c r="DP24" s="35">
        <f t="shared" si="49"/>
        <v>89.66916687796264</v>
      </c>
      <c r="DQ24" s="35">
        <f t="shared" si="49"/>
        <v>89.56869149935426</v>
      </c>
      <c r="DR24" s="35">
        <f t="shared" si="49"/>
        <v>89.46820341153816</v>
      </c>
      <c r="DS24" s="35">
        <f t="shared" si="49"/>
        <v>89.36770253058748</v>
      </c>
      <c r="DT24" s="35">
        <f t="shared" si="49"/>
        <v>89.26718877231976</v>
      </c>
      <c r="DU24" s="35">
        <f t="shared" si="49"/>
        <v>89.16666205229558</v>
      </c>
      <c r="DV24" s="35">
        <f t="shared" si="49"/>
        <v>89.0661222858173</v>
      </c>
      <c r="DW24" s="35">
        <f t="shared" si="49"/>
        <v>88.96556938792784</v>
      </c>
      <c r="DX24" s="35">
        <f t="shared" si="49"/>
        <v>88.86500327340916</v>
      </c>
      <c r="DY24" s="35">
        <f t="shared" si="49"/>
        <v>88.76442385678104</v>
      </c>
      <c r="DZ24" s="35">
        <f t="shared" si="49"/>
        <v>88.66383105229981</v>
      </c>
      <c r="EA24" s="35">
        <f aca="true" t="shared" si="50" ref="EA24:EP24">POWER(10,6)/(2*PI()*EA14*EA20)</f>
        <v>88.5632247739568</v>
      </c>
      <c r="EB24" s="35">
        <f t="shared" si="50"/>
        <v>88.46260493547717</v>
      </c>
      <c r="EC24" s="35">
        <f t="shared" si="50"/>
        <v>88.36197145031842</v>
      </c>
      <c r="ED24" s="35">
        <f t="shared" si="50"/>
        <v>88.26132423166914</v>
      </c>
      <c r="EE24" s="35">
        <f t="shared" si="50"/>
        <v>88.16066319244736</v>
      </c>
      <c r="EF24" s="35">
        <f t="shared" si="50"/>
        <v>88.05998824529955</v>
      </c>
      <c r="EG24" s="35">
        <f t="shared" si="50"/>
        <v>87.95929930259884</v>
      </c>
      <c r="EH24" s="35">
        <f t="shared" si="50"/>
        <v>87.85859627644385</v>
      </c>
      <c r="EI24" s="35">
        <f t="shared" si="50"/>
        <v>87.75787907865715</v>
      </c>
      <c r="EJ24" s="35">
        <f t="shared" si="50"/>
        <v>87.65714762078385</v>
      </c>
      <c r="EK24" s="35">
        <f t="shared" si="50"/>
        <v>87.55640181409017</v>
      </c>
      <c r="EL24" s="35">
        <f t="shared" si="50"/>
        <v>87.45564156956203</v>
      </c>
      <c r="EM24" s="35">
        <f t="shared" si="50"/>
        <v>87.35486679790351</v>
      </c>
      <c r="EN24" s="35">
        <f t="shared" si="50"/>
        <v>87.25407740953537</v>
      </c>
      <c r="EO24" s="35">
        <f t="shared" si="50"/>
        <v>87.1532733145937</v>
      </c>
      <c r="EP24" s="36">
        <f t="shared" si="50"/>
        <v>87.05245442292829</v>
      </c>
    </row>
    <row r="26" ht="12.75">
      <c r="D26" s="4" t="s">
        <v>70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PageLayoutView="0" workbookViewId="0" topLeftCell="A5">
      <selection activeCell="E25" sqref="E25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1" width="9.7109375" style="0" customWidth="1"/>
  </cols>
  <sheetData>
    <row r="1" spans="1:1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10"/>
    </row>
    <row r="3" spans="1:11" ht="13.5" thickBot="1">
      <c r="A3" s="2" t="s">
        <v>33</v>
      </c>
      <c r="B3" s="12" t="s">
        <v>58</v>
      </c>
      <c r="C3" s="12"/>
      <c r="D3" s="37">
        <v>3.28</v>
      </c>
      <c r="E3" s="12" t="s">
        <v>58</v>
      </c>
      <c r="F3" s="39" t="s">
        <v>45</v>
      </c>
      <c r="G3" s="40"/>
      <c r="H3" s="40"/>
      <c r="I3" s="40"/>
      <c r="J3" s="40"/>
      <c r="K3" s="13"/>
    </row>
    <row r="4" spans="1:11" ht="13.5" thickBot="1">
      <c r="A4" s="2" t="s">
        <v>34</v>
      </c>
      <c r="B4" s="12" t="s">
        <v>59</v>
      </c>
      <c r="C4" s="12"/>
      <c r="D4" s="141">
        <v>0.875</v>
      </c>
      <c r="E4" s="12" t="s">
        <v>59</v>
      </c>
      <c r="F4" s="39" t="s">
        <v>44</v>
      </c>
      <c r="G4" s="40"/>
      <c r="H4" s="40"/>
      <c r="I4" s="40"/>
      <c r="J4" s="40"/>
      <c r="K4" s="13"/>
    </row>
    <row r="5" spans="1:11" ht="13.5" thickBot="1">
      <c r="A5" s="2" t="s">
        <v>35</v>
      </c>
      <c r="B5" s="12" t="s">
        <v>12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3"/>
    </row>
    <row r="6" spans="1:11" ht="13.5" thickBot="1">
      <c r="A6" s="3" t="s">
        <v>48</v>
      </c>
      <c r="B6" s="15" t="s">
        <v>4</v>
      </c>
      <c r="C6" s="15"/>
      <c r="D6" s="37">
        <v>100</v>
      </c>
      <c r="E6" s="15" t="s">
        <v>4</v>
      </c>
      <c r="F6" s="15"/>
      <c r="G6" s="15"/>
      <c r="H6" s="15"/>
      <c r="I6" s="15"/>
      <c r="J6" s="15"/>
      <c r="K6" s="16"/>
    </row>
    <row r="7" spans="1:1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2" t="s">
        <v>61</v>
      </c>
      <c r="B8" s="12" t="s">
        <v>60</v>
      </c>
      <c r="C8" s="12"/>
      <c r="D8" s="18">
        <f>+PI()*POWER(D3,2)/4</f>
        <v>8.449627601095106</v>
      </c>
      <c r="E8" s="12" t="s">
        <v>60</v>
      </c>
      <c r="F8" s="12"/>
      <c r="G8" s="12"/>
      <c r="H8" s="12"/>
      <c r="I8" s="12"/>
      <c r="J8" s="12"/>
      <c r="K8" s="13"/>
    </row>
    <row r="9" spans="1:11" ht="12.75">
      <c r="A9" s="2" t="s">
        <v>62</v>
      </c>
      <c r="B9" s="12" t="s">
        <v>60</v>
      </c>
      <c r="C9" s="12"/>
      <c r="D9" s="18">
        <f>PI()*0.0729</f>
        <v>0.22902210444669593</v>
      </c>
      <c r="E9" s="12" t="s">
        <v>60</v>
      </c>
      <c r="F9" s="12"/>
      <c r="G9" s="12"/>
      <c r="H9" s="12"/>
      <c r="I9" s="12"/>
      <c r="J9" s="12"/>
      <c r="K9" s="13"/>
    </row>
    <row r="10" spans="1:11" ht="12.75">
      <c r="A10" s="2" t="s">
        <v>49</v>
      </c>
      <c r="B10" s="12" t="s">
        <v>58</v>
      </c>
      <c r="C10" s="12"/>
      <c r="D10" s="18">
        <f>+PI()*D3</f>
        <v>10.30442390377452</v>
      </c>
      <c r="E10" s="12" t="s">
        <v>58</v>
      </c>
      <c r="F10" s="12"/>
      <c r="G10" s="12"/>
      <c r="H10" s="12"/>
      <c r="I10" s="12"/>
      <c r="J10" s="12"/>
      <c r="K10" s="13"/>
    </row>
    <row r="11" spans="1:11" ht="12.75">
      <c r="A11" s="3" t="s">
        <v>36</v>
      </c>
      <c r="B11" s="15" t="s">
        <v>5</v>
      </c>
      <c r="C11" s="15"/>
      <c r="D11" s="19">
        <f>1.9+POWER(10,-8)*D8*(LOG(7.353,10)*(96*D8/D9)-6.386)</f>
        <v>1.9002587707121263</v>
      </c>
      <c r="E11" s="15" t="s">
        <v>5</v>
      </c>
      <c r="F11" s="15"/>
      <c r="G11" s="15"/>
      <c r="H11" s="15"/>
      <c r="I11" s="15"/>
      <c r="J11" s="15"/>
      <c r="K11" s="16"/>
    </row>
    <row r="12" spans="1:2" ht="12.75">
      <c r="A12" s="4" t="s">
        <v>10</v>
      </c>
      <c r="B12" s="5"/>
    </row>
    <row r="13" spans="1:11" ht="12.75">
      <c r="A13" s="38" t="s">
        <v>8</v>
      </c>
      <c r="B13" s="17"/>
      <c r="C13" s="9"/>
      <c r="D13" s="9"/>
      <c r="E13" s="9"/>
      <c r="F13" s="9"/>
      <c r="G13" s="9"/>
      <c r="H13" s="9"/>
      <c r="I13" s="9"/>
      <c r="J13" s="9"/>
      <c r="K13" s="10"/>
    </row>
    <row r="14" spans="1:11" ht="13.5" thickBot="1">
      <c r="A14" s="2" t="s">
        <v>11</v>
      </c>
      <c r="B14" s="11"/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  <c r="J14" s="20" t="s">
        <v>20</v>
      </c>
      <c r="K14" s="1" t="s">
        <v>21</v>
      </c>
    </row>
    <row r="15" spans="1:11" ht="13.5" thickBot="1">
      <c r="A15" s="3" t="s">
        <v>22</v>
      </c>
      <c r="B15" s="14" t="s">
        <v>23</v>
      </c>
      <c r="C15" s="41">
        <v>1.83</v>
      </c>
      <c r="D15" s="65">
        <v>3.65</v>
      </c>
      <c r="E15" s="65">
        <v>7.1</v>
      </c>
      <c r="F15" s="65">
        <v>10.125</v>
      </c>
      <c r="G15" s="65">
        <v>14.175</v>
      </c>
      <c r="H15" s="65">
        <v>18.118</v>
      </c>
      <c r="I15" s="65">
        <v>21.225</v>
      </c>
      <c r="J15" s="65">
        <v>24.94</v>
      </c>
      <c r="K15" s="42">
        <v>28.85</v>
      </c>
    </row>
    <row r="16" spans="1:11" ht="12.75">
      <c r="A16" s="38" t="s">
        <v>7</v>
      </c>
      <c r="B16" s="17"/>
      <c r="C16" s="9"/>
      <c r="D16" s="9"/>
      <c r="E16" s="9"/>
      <c r="F16" s="9"/>
      <c r="G16" s="9"/>
      <c r="H16" s="9"/>
      <c r="I16" s="9"/>
      <c r="J16" s="9"/>
      <c r="K16" s="10"/>
    </row>
    <row r="17" spans="1:11" ht="12.75">
      <c r="A17" s="2" t="s">
        <v>47</v>
      </c>
      <c r="B17" s="20"/>
      <c r="C17" s="18">
        <f aca="true" t="shared" si="0" ref="C17:K17">+$D$10*C15/300</f>
        <v>0.06285698581302457</v>
      </c>
      <c r="D17" s="18">
        <f t="shared" si="0"/>
        <v>0.12537049082925664</v>
      </c>
      <c r="E17" s="18">
        <f t="shared" si="0"/>
        <v>0.24387136572266363</v>
      </c>
      <c r="F17" s="18">
        <f t="shared" si="0"/>
        <v>0.34777430675239</v>
      </c>
      <c r="G17" s="18">
        <f t="shared" si="0"/>
        <v>0.4868840294533461</v>
      </c>
      <c r="H17" s="18">
        <f t="shared" si="0"/>
        <v>0.6223185076286224</v>
      </c>
      <c r="I17" s="18">
        <f t="shared" si="0"/>
        <v>0.7290379911920474</v>
      </c>
      <c r="J17" s="18">
        <f t="shared" si="0"/>
        <v>0.856641107200455</v>
      </c>
      <c r="K17" s="21">
        <f t="shared" si="0"/>
        <v>0.9909420987463164</v>
      </c>
    </row>
    <row r="18" spans="1:11" ht="12.75">
      <c r="A18" s="2" t="s">
        <v>29</v>
      </c>
      <c r="B18" s="11" t="s">
        <v>24</v>
      </c>
      <c r="C18" s="22">
        <f>3.38*POWER(10,-8)*(((POWER(C15,2))*$D$8)*((POWER(C15,2))*$D$8))</f>
        <v>2.70642624810702E-05</v>
      </c>
      <c r="D18" s="23">
        <f>3.38*POWER(10,-8)*(((POWER(D15,2))*$D$8)*((POWER(D15,2))*$D$8))</f>
        <v>0.00042831501145266653</v>
      </c>
      <c r="E18" s="18">
        <f>3.38*POWER(10,-8)*(((POWER(E15,2))*$D$8)*((POWER(E15,2))*$D$8))</f>
        <v>0.006132325978103508</v>
      </c>
      <c r="F18" s="18">
        <f aca="true" t="shared" si="1" ref="F18:K18">3.38*POWER(10,-8)*(((POWER(F15,2))*$D$8)*((POWER(F15,2))*$D$8))</f>
        <v>0.025361326514073784</v>
      </c>
      <c r="G18" s="18">
        <f t="shared" si="1"/>
        <v>0.09742807193646585</v>
      </c>
      <c r="H18" s="18">
        <f t="shared" si="1"/>
        <v>0.26003563012173747</v>
      </c>
      <c r="I18" s="18">
        <f t="shared" si="1"/>
        <v>0.4897592345843094</v>
      </c>
      <c r="J18" s="18">
        <f t="shared" si="1"/>
        <v>0.9336360970377103</v>
      </c>
      <c r="K18" s="21">
        <f t="shared" si="1"/>
        <v>1.671764535010432</v>
      </c>
    </row>
    <row r="19" spans="1:11" ht="12.75">
      <c r="A19" s="2" t="s">
        <v>30</v>
      </c>
      <c r="B19" s="11" t="s">
        <v>24</v>
      </c>
      <c r="C19" s="18">
        <f>9.96*POWER(10,-4)*SQRT(C15)*($D$8/$D$4)</f>
        <v>0.013011111513256075</v>
      </c>
      <c r="D19" s="18">
        <f aca="true" t="shared" si="2" ref="D19:K19">9.96*POWER(10,-4)*SQRT(D15)*($D$8/$D$4)</f>
        <v>0.01837533588790666</v>
      </c>
      <c r="E19" s="18">
        <f t="shared" si="2"/>
        <v>0.025628195516641385</v>
      </c>
      <c r="F19" s="18">
        <f t="shared" si="2"/>
        <v>0.030604576213719918</v>
      </c>
      <c r="G19" s="18">
        <f t="shared" si="2"/>
        <v>0.036211822921663965</v>
      </c>
      <c r="H19" s="18">
        <f t="shared" si="2"/>
        <v>0.04093963646010486</v>
      </c>
      <c r="I19" s="18">
        <f t="shared" si="2"/>
        <v>0.04431111758478057</v>
      </c>
      <c r="J19" s="18">
        <f t="shared" si="2"/>
        <v>0.04803270873773</v>
      </c>
      <c r="K19" s="21">
        <f t="shared" si="2"/>
        <v>0.05166087562158478</v>
      </c>
    </row>
    <row r="20" spans="1:11" ht="12.75">
      <c r="A20" s="2" t="s">
        <v>27</v>
      </c>
      <c r="B20" s="11" t="s">
        <v>28</v>
      </c>
      <c r="C20" s="25">
        <f aca="true" t="shared" si="3" ref="C20:K20">+C18/(C18+C19)</f>
        <v>0.0020757706405089525</v>
      </c>
      <c r="D20" s="25">
        <f t="shared" si="3"/>
        <v>0.022778289904715254</v>
      </c>
      <c r="E20" s="25">
        <f t="shared" si="3"/>
        <v>0.19308014130429707</v>
      </c>
      <c r="F20" s="25">
        <f t="shared" si="3"/>
        <v>0.45315674862649685</v>
      </c>
      <c r="G20" s="25">
        <f t="shared" si="3"/>
        <v>0.7290343354422276</v>
      </c>
      <c r="H20" s="25">
        <f t="shared" si="3"/>
        <v>0.8639767415939064</v>
      </c>
      <c r="I20" s="25">
        <f t="shared" si="3"/>
        <v>0.9170313098174914</v>
      </c>
      <c r="J20" s="25">
        <f t="shared" si="3"/>
        <v>0.9510703523885655</v>
      </c>
      <c r="K20" s="26">
        <f t="shared" si="3"/>
        <v>0.9700243043285293</v>
      </c>
    </row>
    <row r="21" spans="1:11" ht="12.75">
      <c r="A21" s="2" t="s">
        <v>31</v>
      </c>
      <c r="B21" s="11" t="s">
        <v>24</v>
      </c>
      <c r="C21" s="27">
        <f aca="true" t="shared" si="4" ref="C21:K21">2*PI()*C15*$D$11</f>
        <v>21.849610717998964</v>
      </c>
      <c r="D21" s="27">
        <f t="shared" si="4"/>
        <v>43.57982465611814</v>
      </c>
      <c r="E21" s="27">
        <f t="shared" si="4"/>
        <v>84.77171371464077</v>
      </c>
      <c r="F21" s="27">
        <f t="shared" si="4"/>
        <v>120.88923962827293</v>
      </c>
      <c r="G21" s="27">
        <f t="shared" si="4"/>
        <v>169.24493547958213</v>
      </c>
      <c r="H21" s="27">
        <f t="shared" si="4"/>
        <v>216.32308578617767</v>
      </c>
      <c r="I21" s="27">
        <f t="shared" si="4"/>
        <v>253.41966529482403</v>
      </c>
      <c r="J21" s="27">
        <f t="shared" si="4"/>
        <v>297.77556902016073</v>
      </c>
      <c r="K21" s="28">
        <f t="shared" si="4"/>
        <v>344.45970995315304</v>
      </c>
    </row>
    <row r="22" spans="1:11" ht="12.75">
      <c r="A22" s="2" t="s">
        <v>37</v>
      </c>
      <c r="B22" s="11" t="s">
        <v>38</v>
      </c>
      <c r="C22" s="29">
        <f aca="true" t="shared" si="5" ref="C22:K22">+C21/(2*(C18+C19))</f>
        <v>837.9090408743796</v>
      </c>
      <c r="D22" s="29">
        <f t="shared" si="5"/>
        <v>1158.8128520723328</v>
      </c>
      <c r="E22" s="29">
        <f t="shared" si="5"/>
        <v>1334.5453683540293</v>
      </c>
      <c r="F22" s="29">
        <f t="shared" si="5"/>
        <v>1080.0258169358278</v>
      </c>
      <c r="G22" s="29">
        <f t="shared" si="5"/>
        <v>633.2126183549085</v>
      </c>
      <c r="H22" s="29">
        <f t="shared" si="5"/>
        <v>359.37020380934575</v>
      </c>
      <c r="I22" s="29">
        <f t="shared" si="5"/>
        <v>237.25307374354102</v>
      </c>
      <c r="J22" s="29">
        <f t="shared" si="5"/>
        <v>151.6680408240851</v>
      </c>
      <c r="K22" s="30">
        <f t="shared" si="5"/>
        <v>99.93461504865253</v>
      </c>
    </row>
    <row r="23" spans="1:11" ht="12.75">
      <c r="A23" s="2" t="s">
        <v>46</v>
      </c>
      <c r="B23" s="11" t="s">
        <v>43</v>
      </c>
      <c r="C23" s="31">
        <f aca="true" t="shared" si="6" ref="C23:K23">+C15/C22*POWER(10,3)</f>
        <v>2.184007942067731</v>
      </c>
      <c r="D23" s="31">
        <f t="shared" si="6"/>
        <v>3.1497752147576006</v>
      </c>
      <c r="E23" s="31">
        <f t="shared" si="6"/>
        <v>5.320163831340431</v>
      </c>
      <c r="F23" s="31">
        <f t="shared" si="6"/>
        <v>9.374775900011286</v>
      </c>
      <c r="G23" s="31">
        <f t="shared" si="6"/>
        <v>22.38584574771546</v>
      </c>
      <c r="H23" s="31">
        <f t="shared" si="6"/>
        <v>50.415977195516234</v>
      </c>
      <c r="I23" s="31">
        <f t="shared" si="6"/>
        <v>89.46143316542735</v>
      </c>
      <c r="J23" s="31">
        <f t="shared" si="6"/>
        <v>164.43807056838764</v>
      </c>
      <c r="K23" s="32">
        <f t="shared" si="6"/>
        <v>288.6887590046208</v>
      </c>
    </row>
    <row r="24" spans="1:11" ht="12.75">
      <c r="A24" s="2" t="s">
        <v>39</v>
      </c>
      <c r="B24" s="11" t="s">
        <v>40</v>
      </c>
      <c r="C24" s="33">
        <f aca="true" t="shared" si="7" ref="C24:K24">SQRT($D$6*C21*C22)/POWER(10,3)</f>
        <v>1.3530700780150697</v>
      </c>
      <c r="D24" s="33">
        <f t="shared" si="7"/>
        <v>2.2472396601735305</v>
      </c>
      <c r="E24" s="33">
        <f t="shared" si="7"/>
        <v>3.3635055805707768</v>
      </c>
      <c r="F24" s="33">
        <f t="shared" si="7"/>
        <v>3.613357161813326</v>
      </c>
      <c r="G24" s="33">
        <f t="shared" si="7"/>
        <v>3.2736528334313912</v>
      </c>
      <c r="H24" s="33">
        <f t="shared" si="7"/>
        <v>2.7881906575348334</v>
      </c>
      <c r="I24" s="33">
        <f t="shared" si="7"/>
        <v>2.4520316991885807</v>
      </c>
      <c r="J24" s="33">
        <f t="shared" si="7"/>
        <v>2.1251596918482365</v>
      </c>
      <c r="K24" s="34">
        <f t="shared" si="7"/>
        <v>1.8553557209855704</v>
      </c>
    </row>
    <row r="25" spans="1:11" ht="12.75">
      <c r="A25" s="3" t="s">
        <v>41</v>
      </c>
      <c r="B25" s="14" t="s">
        <v>42</v>
      </c>
      <c r="C25" s="35">
        <f aca="true" t="shared" si="8" ref="C25:K25">POWER(10,6)/(2*PI()*C15*C21)</f>
        <v>3980.3873570261576</v>
      </c>
      <c r="D25" s="35">
        <f t="shared" si="8"/>
        <v>1000.5568939722202</v>
      </c>
      <c r="E25" s="35">
        <f t="shared" si="8"/>
        <v>264.43005792392194</v>
      </c>
      <c r="F25" s="35">
        <f t="shared" si="8"/>
        <v>130.0281710221725</v>
      </c>
      <c r="G25" s="35">
        <f t="shared" si="8"/>
        <v>66.34090358274106</v>
      </c>
      <c r="H25" s="35">
        <f t="shared" si="8"/>
        <v>40.607570495885184</v>
      </c>
      <c r="I25" s="35">
        <f t="shared" si="8"/>
        <v>29.589124809637944</v>
      </c>
      <c r="J25" s="35">
        <f t="shared" si="8"/>
        <v>21.430614260021805</v>
      </c>
      <c r="K25" s="36">
        <f t="shared" si="8"/>
        <v>16.015329658810018</v>
      </c>
    </row>
    <row r="27" ht="12.75">
      <c r="D27" s="4" t="s"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EP26"/>
  <sheetViews>
    <sheetView showGridLines="0" showZeros="0" zoomScalePageLayoutView="0" workbookViewId="0" topLeftCell="A1">
      <selection activeCell="H13" sqref="H13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46" width="9.7109375" style="0" customWidth="1"/>
  </cols>
  <sheetData>
    <row r="1" spans="1:146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</row>
    <row r="2" spans="1:146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10"/>
    </row>
    <row r="3" spans="1:146" ht="13.5" thickBot="1">
      <c r="A3" s="2" t="s">
        <v>33</v>
      </c>
      <c r="B3" s="11" t="s">
        <v>2</v>
      </c>
      <c r="C3" s="12"/>
      <c r="D3" s="37">
        <v>1.05</v>
      </c>
      <c r="E3" s="12" t="s">
        <v>2</v>
      </c>
      <c r="F3" s="39" t="s">
        <v>45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40"/>
      <c r="BX3" s="40"/>
      <c r="BY3" s="40"/>
      <c r="BZ3" s="40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3"/>
    </row>
    <row r="4" spans="1:146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40"/>
      <c r="BY4" s="40"/>
      <c r="BZ4" s="40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3"/>
    </row>
    <row r="5" spans="1:146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3"/>
    </row>
    <row r="6" spans="1:146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6"/>
    </row>
    <row r="7" spans="1:146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10"/>
    </row>
    <row r="8" spans="1:146" ht="12.75">
      <c r="A8" s="2" t="s">
        <v>0</v>
      </c>
      <c r="B8" s="11" t="s">
        <v>3</v>
      </c>
      <c r="C8" s="12"/>
      <c r="D8" s="18">
        <f>+PI()*POWER(D3,2)/4</f>
        <v>0.8659014751456867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3"/>
    </row>
    <row r="9" spans="1:146" ht="12.75">
      <c r="A9" s="2" t="s">
        <v>49</v>
      </c>
      <c r="B9" s="11" t="s">
        <v>2</v>
      </c>
      <c r="C9" s="12"/>
      <c r="D9" s="18">
        <f>+PI()*D3</f>
        <v>3.2986722862692828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3"/>
    </row>
    <row r="10" spans="1:146" ht="12.75">
      <c r="A10" s="3" t="s">
        <v>36</v>
      </c>
      <c r="B10" s="14" t="s">
        <v>32</v>
      </c>
      <c r="C10" s="15"/>
      <c r="D10" s="19">
        <f>0.623*D3*(LOG(D3/D4)+4.68)*POWER(D5,2)</f>
        <v>2.618051751650193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6"/>
    </row>
    <row r="11" spans="1:146" ht="12.75">
      <c r="A11" s="4" t="s">
        <v>10</v>
      </c>
      <c r="B11" s="5"/>
      <c r="EP11" s="13"/>
    </row>
    <row r="12" spans="1:146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10"/>
    </row>
    <row r="13" spans="1:146" ht="13.5" thickBot="1">
      <c r="A13" s="2" t="s">
        <v>11</v>
      </c>
      <c r="B13" s="11"/>
      <c r="C13" s="178" t="s">
        <v>71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9"/>
    </row>
    <row r="14" spans="1:146" ht="13.5" thickBot="1">
      <c r="A14" s="3" t="s">
        <v>22</v>
      </c>
      <c r="B14" s="14" t="s">
        <v>23</v>
      </c>
      <c r="C14" s="41">
        <f aca="true" t="shared" si="0" ref="C14:BV14">+D14-((D22*POWER(10,-3))/2)</f>
        <v>7.0004181380983965</v>
      </c>
      <c r="D14" s="65">
        <f t="shared" si="0"/>
        <v>7.001785960402781</v>
      </c>
      <c r="E14" s="65">
        <f t="shared" si="0"/>
        <v>7.003154205049916</v>
      </c>
      <c r="F14" s="65">
        <f t="shared" si="0"/>
        <v>7.004522872354761</v>
      </c>
      <c r="G14" s="65">
        <f t="shared" si="0"/>
        <v>7.005891962632623</v>
      </c>
      <c r="H14" s="65">
        <f t="shared" si="0"/>
        <v>7.007261476199155</v>
      </c>
      <c r="I14" s="65">
        <f t="shared" si="0"/>
        <v>7.008631413370361</v>
      </c>
      <c r="J14" s="65">
        <f t="shared" si="0"/>
        <v>7.010001774462591</v>
      </c>
      <c r="K14" s="65">
        <f t="shared" si="0"/>
        <v>7.011372559792542</v>
      </c>
      <c r="L14" s="65">
        <f t="shared" si="0"/>
        <v>7.012743769677263</v>
      </c>
      <c r="M14" s="65">
        <f t="shared" si="0"/>
        <v>7.014115404434151</v>
      </c>
      <c r="N14" s="65">
        <f t="shared" si="0"/>
        <v>7.015487464380954</v>
      </c>
      <c r="O14" s="65">
        <f t="shared" si="0"/>
        <v>7.016859949835771</v>
      </c>
      <c r="P14" s="65">
        <f t="shared" si="0"/>
        <v>7.018232861117051</v>
      </c>
      <c r="Q14" s="65">
        <f t="shared" si="0"/>
        <v>7.019606198543595</v>
      </c>
      <c r="R14" s="65">
        <f t="shared" si="0"/>
        <v>7.0209799624345575</v>
      </c>
      <c r="S14" s="65">
        <f t="shared" si="0"/>
        <v>7.022354153109443</v>
      </c>
      <c r="T14" s="65">
        <f t="shared" si="0"/>
        <v>7.023728770888112</v>
      </c>
      <c r="U14" s="65">
        <f t="shared" si="0"/>
        <v>7.025103816090777</v>
      </c>
      <c r="V14" s="65">
        <f t="shared" si="0"/>
        <v>7.026479289038004</v>
      </c>
      <c r="W14" s="65">
        <f t="shared" si="0"/>
        <v>7.027855190050716</v>
      </c>
      <c r="X14" s="65">
        <f t="shared" si="0"/>
        <v>7.02923151945019</v>
      </c>
      <c r="Y14" s="65">
        <f t="shared" si="0"/>
        <v>7.030608277558057</v>
      </c>
      <c r="Z14" s="65">
        <f t="shared" si="0"/>
        <v>7.031985464696308</v>
      </c>
      <c r="AA14" s="65">
        <f t="shared" si="0"/>
        <v>7.033363081187286</v>
      </c>
      <c r="AB14" s="65">
        <f t="shared" si="0"/>
        <v>7.034741127353695</v>
      </c>
      <c r="AC14" s="65">
        <f t="shared" si="0"/>
        <v>7.0361196035185944</v>
      </c>
      <c r="AD14" s="65">
        <f t="shared" si="0"/>
        <v>7.0374985100054035</v>
      </c>
      <c r="AE14" s="65">
        <f t="shared" si="0"/>
        <v>7.038877847137899</v>
      </c>
      <c r="AF14" s="65">
        <f t="shared" si="0"/>
        <v>7.040257615240217</v>
      </c>
      <c r="AG14" s="65">
        <f t="shared" si="0"/>
        <v>7.041637814636855</v>
      </c>
      <c r="AH14" s="65">
        <f t="shared" si="0"/>
        <v>7.043018445652667</v>
      </c>
      <c r="AI14" s="65">
        <f t="shared" si="0"/>
        <v>7.044399508612871</v>
      </c>
      <c r="AJ14" s="65">
        <f t="shared" si="0"/>
        <v>7.045781003843047</v>
      </c>
      <c r="AK14" s="65">
        <f t="shared" si="0"/>
        <v>7.047162931669133</v>
      </c>
      <c r="AL14" s="65">
        <f t="shared" si="0"/>
        <v>7.048545292417432</v>
      </c>
      <c r="AM14" s="65">
        <f t="shared" si="0"/>
        <v>7.04992808641461</v>
      </c>
      <c r="AN14" s="65">
        <f t="shared" si="0"/>
        <v>7.0513113139876955</v>
      </c>
      <c r="AO14" s="65">
        <f t="shared" si="0"/>
        <v>7.05269497546408</v>
      </c>
      <c r="AP14" s="65">
        <f t="shared" si="0"/>
        <v>7.054079071171521</v>
      </c>
      <c r="AQ14" s="65">
        <f t="shared" si="0"/>
        <v>7.05546360143814</v>
      </c>
      <c r="AR14" s="65">
        <f t="shared" si="0"/>
        <v>7.056848566592424</v>
      </c>
      <c r="AS14" s="65">
        <f t="shared" si="0"/>
        <v>7.058233966963226</v>
      </c>
      <c r="AT14" s="65">
        <f t="shared" si="0"/>
        <v>7.059619802879767</v>
      </c>
      <c r="AU14" s="65">
        <f t="shared" si="0"/>
        <v>7.0610060746716306</v>
      </c>
      <c r="AV14" s="65">
        <f t="shared" si="0"/>
        <v>7.0623927826687725</v>
      </c>
      <c r="AW14" s="65">
        <f t="shared" si="0"/>
        <v>7.063779927201515</v>
      </c>
      <c r="AX14" s="65">
        <f t="shared" si="0"/>
        <v>7.065167508600548</v>
      </c>
      <c r="AY14" s="65">
        <f t="shared" si="0"/>
        <v>7.066555527196932</v>
      </c>
      <c r="AZ14" s="65">
        <f t="shared" si="0"/>
        <v>7.0679439833220945</v>
      </c>
      <c r="BA14" s="65">
        <f t="shared" si="0"/>
        <v>7.069332877307836</v>
      </c>
      <c r="BB14" s="65">
        <f t="shared" si="0"/>
        <v>7.070722209486327</v>
      </c>
      <c r="BC14" s="65">
        <f t="shared" si="0"/>
        <v>7.072111980190108</v>
      </c>
      <c r="BD14" s="65">
        <f t="shared" si="0"/>
        <v>7.073502189752093</v>
      </c>
      <c r="BE14" s="65">
        <f t="shared" si="0"/>
        <v>7.074892838505566</v>
      </c>
      <c r="BF14" s="65">
        <f t="shared" si="0"/>
        <v>7.0762839267841855</v>
      </c>
      <c r="BG14" s="65">
        <f t="shared" si="0"/>
        <v>7.077675454921984</v>
      </c>
      <c r="BH14" s="65">
        <f t="shared" si="0"/>
        <v>7.079067423253365</v>
      </c>
      <c r="BI14" s="65">
        <f t="shared" si="0"/>
        <v>7.080459832113109</v>
      </c>
      <c r="BJ14" s="65">
        <f t="shared" si="0"/>
        <v>7.081852681836372</v>
      </c>
      <c r="BK14" s="65">
        <f t="shared" si="0"/>
        <v>7.083245972758681</v>
      </c>
      <c r="BL14" s="65">
        <f t="shared" si="0"/>
        <v>7.084639705215945</v>
      </c>
      <c r="BM14" s="65">
        <f t="shared" si="0"/>
        <v>7.086033879544446</v>
      </c>
      <c r="BN14" s="65">
        <f t="shared" si="0"/>
        <v>7.087428496080843</v>
      </c>
      <c r="BO14" s="65">
        <f t="shared" si="0"/>
        <v>7.0888235551621746</v>
      </c>
      <c r="BP14" s="65">
        <f t="shared" si="0"/>
        <v>7.090219057125855</v>
      </c>
      <c r="BQ14" s="65">
        <f t="shared" si="0"/>
        <v>7.0916150023096804</v>
      </c>
      <c r="BR14" s="65">
        <f t="shared" si="0"/>
        <v>7.093011391051823</v>
      </c>
      <c r="BS14" s="65">
        <f t="shared" si="0"/>
        <v>7.094408223690836</v>
      </c>
      <c r="BT14" s="65">
        <f t="shared" si="0"/>
        <v>7.095805500565655</v>
      </c>
      <c r="BU14" s="65">
        <f t="shared" si="0"/>
        <v>7.097203222015594</v>
      </c>
      <c r="BV14" s="65">
        <f t="shared" si="0"/>
        <v>7.09860138838035</v>
      </c>
      <c r="BW14" s="65">
        <v>7.1</v>
      </c>
      <c r="BX14" s="65">
        <f aca="true" t="shared" si="1" ref="BX14:EP14">+BW14+((BW22*POWER(10,-3))/2)</f>
        <v>7.10139861161965</v>
      </c>
      <c r="BY14" s="65">
        <f t="shared" si="1"/>
        <v>7.102797668692703</v>
      </c>
      <c r="BZ14" s="65">
        <f t="shared" si="1"/>
        <v>7.104197171559723</v>
      </c>
      <c r="CA14" s="65">
        <f t="shared" si="1"/>
        <v>7.105597120561656</v>
      </c>
      <c r="CB14" s="65">
        <f t="shared" si="1"/>
        <v>7.106997516039834</v>
      </c>
      <c r="CC14" s="65">
        <f t="shared" si="1"/>
        <v>7.108398358335969</v>
      </c>
      <c r="CD14" s="65">
        <f t="shared" si="1"/>
        <v>7.109799647792163</v>
      </c>
      <c r="CE14" s="65">
        <f t="shared" si="1"/>
        <v>7.111201384750899</v>
      </c>
      <c r="CF14" s="65">
        <f t="shared" si="1"/>
        <v>7.1126035695550485</v>
      </c>
      <c r="CG14" s="65">
        <f t="shared" si="1"/>
        <v>7.114006202547868</v>
      </c>
      <c r="CH14" s="65">
        <f t="shared" si="1"/>
        <v>7.115409284073001</v>
      </c>
      <c r="CI14" s="65">
        <f t="shared" si="1"/>
        <v>7.11681281447448</v>
      </c>
      <c r="CJ14" s="65">
        <f t="shared" si="1"/>
        <v>7.118216794096726</v>
      </c>
      <c r="CK14" s="65">
        <f t="shared" si="1"/>
        <v>7.119621223284545</v>
      </c>
      <c r="CL14" s="65">
        <f t="shared" si="1"/>
        <v>7.121026102383136</v>
      </c>
      <c r="CM14" s="65">
        <f t="shared" si="1"/>
        <v>7.122431431738088</v>
      </c>
      <c r="CN14" s="65">
        <f t="shared" si="1"/>
        <v>7.123837211695376</v>
      </c>
      <c r="CO14" s="65">
        <f t="shared" si="1"/>
        <v>7.125243442601371</v>
      </c>
      <c r="CP14" s="65">
        <f t="shared" si="1"/>
        <v>7.126650124802833</v>
      </c>
      <c r="CQ14" s="65">
        <f t="shared" si="1"/>
        <v>7.128057258646915</v>
      </c>
      <c r="CR14" s="65">
        <f t="shared" si="1"/>
        <v>7.129464844481161</v>
      </c>
      <c r="CS14" s="65">
        <f t="shared" si="1"/>
        <v>7.130872882653511</v>
      </c>
      <c r="CT14" s="65">
        <f t="shared" si="1"/>
        <v>7.1322813735122965</v>
      </c>
      <c r="CU14" s="65">
        <f t="shared" si="1"/>
        <v>7.133690317406244</v>
      </c>
      <c r="CV14" s="65">
        <f t="shared" si="1"/>
        <v>7.1350997146844755</v>
      </c>
      <c r="CW14" s="65">
        <f t="shared" si="1"/>
        <v>7.1365095656965085</v>
      </c>
      <c r="CX14" s="65">
        <f t="shared" si="1"/>
        <v>7.137919870792255</v>
      </c>
      <c r="CY14" s="65">
        <f t="shared" si="1"/>
        <v>7.139330630322027</v>
      </c>
      <c r="CZ14" s="65">
        <f t="shared" si="1"/>
        <v>7.140741844636529</v>
      </c>
      <c r="DA14" s="65">
        <f t="shared" si="1"/>
        <v>7.142153514086868</v>
      </c>
      <c r="DB14" s="65">
        <f t="shared" si="1"/>
        <v>7.143565639024546</v>
      </c>
      <c r="DC14" s="65">
        <f t="shared" si="1"/>
        <v>7.144978219801467</v>
      </c>
      <c r="DD14" s="65">
        <f t="shared" si="1"/>
        <v>7.146391256769932</v>
      </c>
      <c r="DE14" s="65">
        <f t="shared" si="1"/>
        <v>7.147804750282643</v>
      </c>
      <c r="DF14" s="65">
        <f t="shared" si="1"/>
        <v>7.149218700692703</v>
      </c>
      <c r="DG14" s="65">
        <f t="shared" si="1"/>
        <v>7.150633108353617</v>
      </c>
      <c r="DH14" s="65">
        <f t="shared" si="1"/>
        <v>7.15204797361929</v>
      </c>
      <c r="DI14" s="65">
        <f t="shared" si="1"/>
        <v>7.153463296844031</v>
      </c>
      <c r="DJ14" s="65">
        <f t="shared" si="1"/>
        <v>7.154879078382551</v>
      </c>
      <c r="DK14" s="65">
        <f t="shared" si="1"/>
        <v>7.156295318589968</v>
      </c>
      <c r="DL14" s="65">
        <f t="shared" si="1"/>
        <v>7.157712017821799</v>
      </c>
      <c r="DM14" s="65">
        <f t="shared" si="1"/>
        <v>7.15912917643397</v>
      </c>
      <c r="DN14" s="65">
        <f t="shared" si="1"/>
        <v>7.160546794782809</v>
      </c>
      <c r="DO14" s="65">
        <f t="shared" si="1"/>
        <v>7.161964873225054</v>
      </c>
      <c r="DP14" s="65">
        <f t="shared" si="1"/>
        <v>7.163383412117847</v>
      </c>
      <c r="DQ14" s="65">
        <f t="shared" si="1"/>
        <v>7.164802411818738</v>
      </c>
      <c r="DR14" s="65">
        <f t="shared" si="1"/>
        <v>7.166221872685685</v>
      </c>
      <c r="DS14" s="65">
        <f t="shared" si="1"/>
        <v>7.167641795077053</v>
      </c>
      <c r="DT14" s="65">
        <f t="shared" si="1"/>
        <v>7.169062179351617</v>
      </c>
      <c r="DU14" s="65">
        <f t="shared" si="1"/>
        <v>7.170483025868563</v>
      </c>
      <c r="DV14" s="65">
        <f t="shared" si="1"/>
        <v>7.171904334987485</v>
      </c>
      <c r="DW14" s="65">
        <f t="shared" si="1"/>
        <v>7.17332610706839</v>
      </c>
      <c r="DX14" s="65">
        <f t="shared" si="1"/>
        <v>7.174748342471695</v>
      </c>
      <c r="DY14" s="65">
        <f t="shared" si="1"/>
        <v>7.176171041558228</v>
      </c>
      <c r="DZ14" s="65">
        <f t="shared" si="1"/>
        <v>7.177594204689232</v>
      </c>
      <c r="EA14" s="65">
        <f t="shared" si="1"/>
        <v>7.179017832226362</v>
      </c>
      <c r="EB14" s="65">
        <f t="shared" si="1"/>
        <v>7.180441924531686</v>
      </c>
      <c r="EC14" s="65">
        <f t="shared" si="1"/>
        <v>7.181866481967689</v>
      </c>
      <c r="ED14" s="65">
        <f t="shared" si="1"/>
        <v>7.183291504897269</v>
      </c>
      <c r="EE14" s="65">
        <f t="shared" si="1"/>
        <v>7.1847169936837405</v>
      </c>
      <c r="EF14" s="65">
        <f t="shared" si="1"/>
        <v>7.186142948690834</v>
      </c>
      <c r="EG14" s="65">
        <f t="shared" si="1"/>
        <v>7.187569370282696</v>
      </c>
      <c r="EH14" s="65">
        <f t="shared" si="1"/>
        <v>7.188996258823892</v>
      </c>
      <c r="EI14" s="65">
        <f t="shared" si="1"/>
        <v>7.190423614679405</v>
      </c>
      <c r="EJ14" s="65">
        <f t="shared" si="1"/>
        <v>7.191851438214638</v>
      </c>
      <c r="EK14" s="65">
        <f t="shared" si="1"/>
        <v>7.19327972979541</v>
      </c>
      <c r="EL14" s="65">
        <f t="shared" si="1"/>
        <v>7.194708489787964</v>
      </c>
      <c r="EM14" s="65">
        <f t="shared" si="1"/>
        <v>7.196137718558961</v>
      </c>
      <c r="EN14" s="65">
        <f t="shared" si="1"/>
        <v>7.197567416475485</v>
      </c>
      <c r="EO14" s="65">
        <f t="shared" si="1"/>
        <v>7.198997583905039</v>
      </c>
      <c r="EP14" s="42">
        <f t="shared" si="1"/>
        <v>7.200428221215552</v>
      </c>
    </row>
    <row r="15" spans="1:146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83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10"/>
    </row>
    <row r="16" spans="1:146" ht="12.75">
      <c r="A16" s="2" t="s">
        <v>47</v>
      </c>
      <c r="B16" s="20"/>
      <c r="C16" s="18">
        <f aca="true" t="shared" si="2" ref="C16:K16">+$D$9*C14/300</f>
        <v>0.07697361768147332</v>
      </c>
      <c r="D16" s="18">
        <f t="shared" si="2"/>
        <v>0.07698865767323336</v>
      </c>
      <c r="E16" s="18">
        <f t="shared" si="2"/>
        <v>0.0770037023088945</v>
      </c>
      <c r="F16" s="18">
        <f t="shared" si="2"/>
        <v>0.07701875159191987</v>
      </c>
      <c r="G16" s="18">
        <f t="shared" si="2"/>
        <v>0.07703380552577649</v>
      </c>
      <c r="H16" s="18">
        <f t="shared" si="2"/>
        <v>0.07704886411393512</v>
      </c>
      <c r="I16" s="18">
        <f t="shared" si="2"/>
        <v>0.07706392735987042</v>
      </c>
      <c r="J16" s="18">
        <f t="shared" si="2"/>
        <v>0.07707899526706082</v>
      </c>
      <c r="K16" s="18">
        <f t="shared" si="2"/>
        <v>0.07709406783898859</v>
      </c>
      <c r="L16" s="18">
        <f aca="true" t="shared" si="3" ref="L16:W16">+$D$9*L14/300</f>
        <v>0.07710914507913988</v>
      </c>
      <c r="M16" s="18">
        <f t="shared" si="3"/>
        <v>0.07712422699100466</v>
      </c>
      <c r="N16" s="18">
        <f t="shared" si="3"/>
        <v>0.07713931357807673</v>
      </c>
      <c r="O16" s="18">
        <f t="shared" si="3"/>
        <v>0.07715440484385376</v>
      </c>
      <c r="P16" s="18">
        <f t="shared" si="3"/>
        <v>0.0771695007918373</v>
      </c>
      <c r="Q16" s="18">
        <f t="shared" si="3"/>
        <v>0.07718460142553277</v>
      </c>
      <c r="R16" s="18">
        <f t="shared" si="3"/>
        <v>0.07719970674844942</v>
      </c>
      <c r="S16" s="18">
        <f t="shared" si="3"/>
        <v>0.0772148167641004</v>
      </c>
      <c r="T16" s="18">
        <f t="shared" si="3"/>
        <v>0.07722993147600275</v>
      </c>
      <c r="U16" s="18">
        <f t="shared" si="3"/>
        <v>0.07724505088767743</v>
      </c>
      <c r="V16" s="18">
        <f t="shared" si="3"/>
        <v>0.0772601750026492</v>
      </c>
      <c r="W16" s="18">
        <f t="shared" si="3"/>
        <v>0.0772753038244468</v>
      </c>
      <c r="X16" s="18">
        <f aca="true" t="shared" si="4" ref="X16:BI16">+$D$9*X14/300</f>
        <v>0.07729043735660288</v>
      </c>
      <c r="Y16" s="18">
        <f t="shared" si="4"/>
        <v>0.07730557560265394</v>
      </c>
      <c r="Z16" s="18">
        <f t="shared" si="4"/>
        <v>0.07732071856614045</v>
      </c>
      <c r="AA16" s="18">
        <f t="shared" si="4"/>
        <v>0.07733586625060676</v>
      </c>
      <c r="AB16" s="18">
        <f t="shared" si="4"/>
        <v>0.07735101865960121</v>
      </c>
      <c r="AC16" s="18">
        <f t="shared" si="4"/>
        <v>0.07736617579667601</v>
      </c>
      <c r="AD16" s="18">
        <f t="shared" si="4"/>
        <v>0.07738133766538732</v>
      </c>
      <c r="AE16" s="18">
        <f t="shared" si="4"/>
        <v>0.07739650426929527</v>
      </c>
      <c r="AF16" s="18">
        <f t="shared" si="4"/>
        <v>0.07741167561196392</v>
      </c>
      <c r="AG16" s="18">
        <f t="shared" si="4"/>
        <v>0.0774268516969613</v>
      </c>
      <c r="AH16" s="18">
        <f t="shared" si="4"/>
        <v>0.07744203252785938</v>
      </c>
      <c r="AI16" s="18">
        <f t="shared" si="4"/>
        <v>0.07745721810823411</v>
      </c>
      <c r="AJ16" s="18">
        <f t="shared" si="4"/>
        <v>0.07747240844166542</v>
      </c>
      <c r="AK16" s="18">
        <f t="shared" si="4"/>
        <v>0.0774876035317372</v>
      </c>
      <c r="AL16" s="18">
        <f t="shared" si="4"/>
        <v>0.07750280338203734</v>
      </c>
      <c r="AM16" s="18">
        <f t="shared" si="4"/>
        <v>0.07751800799615771</v>
      </c>
      <c r="AN16" s="18">
        <f t="shared" si="4"/>
        <v>0.07753321737769417</v>
      </c>
      <c r="AO16" s="18">
        <f t="shared" si="4"/>
        <v>0.0775484315302466</v>
      </c>
      <c r="AP16" s="18">
        <f t="shared" si="4"/>
        <v>0.07756365045741886</v>
      </c>
      <c r="AQ16" s="18">
        <f t="shared" si="4"/>
        <v>0.07757887416281886</v>
      </c>
      <c r="AR16" s="18">
        <f t="shared" si="4"/>
        <v>0.07759410265005848</v>
      </c>
      <c r="AS16" s="18">
        <f t="shared" si="4"/>
        <v>0.07760933592275365</v>
      </c>
      <c r="AT16" s="18">
        <f t="shared" si="4"/>
        <v>0.07762457398452434</v>
      </c>
      <c r="AU16" s="18">
        <f t="shared" si="4"/>
        <v>0.07763981683899454</v>
      </c>
      <c r="AV16" s="18">
        <f t="shared" si="4"/>
        <v>0.07765506448979227</v>
      </c>
      <c r="AW16" s="18">
        <f t="shared" si="4"/>
        <v>0.07767031694054963</v>
      </c>
      <c r="AX16" s="18">
        <f t="shared" si="4"/>
        <v>0.07768557419490274</v>
      </c>
      <c r="AY16" s="18">
        <f t="shared" si="4"/>
        <v>0.0777008362564918</v>
      </c>
      <c r="AZ16" s="18">
        <f t="shared" si="4"/>
        <v>0.07771610312896104</v>
      </c>
      <c r="BA16" s="18">
        <f t="shared" si="4"/>
        <v>0.07773137481595883</v>
      </c>
      <c r="BB16" s="18">
        <f t="shared" si="4"/>
        <v>0.07774665132113752</v>
      </c>
      <c r="BC16" s="18">
        <f t="shared" si="4"/>
        <v>0.07776193264815363</v>
      </c>
      <c r="BD16" s="18">
        <f t="shared" si="4"/>
        <v>0.07777721880066771</v>
      </c>
      <c r="BE16" s="18">
        <f t="shared" si="4"/>
        <v>0.07779250978234442</v>
      </c>
      <c r="BF16" s="18">
        <f t="shared" si="4"/>
        <v>0.07780780559685256</v>
      </c>
      <c r="BG16" s="18">
        <f t="shared" si="4"/>
        <v>0.07782310624786495</v>
      </c>
      <c r="BH16" s="18">
        <f t="shared" si="4"/>
        <v>0.07783841173905859</v>
      </c>
      <c r="BI16" s="18">
        <f t="shared" si="4"/>
        <v>0.07785372207411458</v>
      </c>
      <c r="BJ16" s="18">
        <f aca="true" t="shared" si="5" ref="BJ16:CH16">+$D$9*BJ14/300</f>
        <v>0.07786903725671812</v>
      </c>
      <c r="BK16" s="18">
        <f t="shared" si="5"/>
        <v>0.07788435729055856</v>
      </c>
      <c r="BL16" s="18">
        <f t="shared" si="5"/>
        <v>0.0778996821793294</v>
      </c>
      <c r="BM16" s="18">
        <f t="shared" si="5"/>
        <v>0.07791501192672824</v>
      </c>
      <c r="BN16" s="18">
        <f t="shared" si="5"/>
        <v>0.07793034653645686</v>
      </c>
      <c r="BO16" s="18">
        <f t="shared" si="5"/>
        <v>0.07794568601222118</v>
      </c>
      <c r="BP16" s="18">
        <f t="shared" si="5"/>
        <v>0.07796103035773128</v>
      </c>
      <c r="BQ16" s="18">
        <f t="shared" si="5"/>
        <v>0.0779763795767014</v>
      </c>
      <c r="BR16" s="18">
        <f t="shared" si="5"/>
        <v>0.07799173367284995</v>
      </c>
      <c r="BS16" s="18">
        <f t="shared" si="5"/>
        <v>0.0780070926498995</v>
      </c>
      <c r="BT16" s="18">
        <f t="shared" si="5"/>
        <v>0.07802245651157687</v>
      </c>
      <c r="BU16" s="18">
        <f t="shared" si="5"/>
        <v>0.078037825261613</v>
      </c>
      <c r="BV16" s="18">
        <f t="shared" si="5"/>
        <v>0.07805319890374304</v>
      </c>
      <c r="BW16" s="73">
        <f t="shared" si="5"/>
        <v>0.07806857744170635</v>
      </c>
      <c r="BX16" s="18">
        <f t="shared" si="5"/>
        <v>0.07808395597966966</v>
      </c>
      <c r="BY16" s="18">
        <f t="shared" si="5"/>
        <v>0.07809933941564896</v>
      </c>
      <c r="BZ16" s="18">
        <f t="shared" si="5"/>
        <v>0.07811472775338894</v>
      </c>
      <c r="CA16" s="18">
        <f t="shared" si="5"/>
        <v>0.0781301209966385</v>
      </c>
      <c r="CB16" s="18">
        <f t="shared" si="5"/>
        <v>0.07814551914915077</v>
      </c>
      <c r="CC16" s="18">
        <f t="shared" si="5"/>
        <v>0.0781609222146831</v>
      </c>
      <c r="CD16" s="18">
        <f t="shared" si="5"/>
        <v>0.07817633019699705</v>
      </c>
      <c r="CE16" s="18">
        <f t="shared" si="5"/>
        <v>0.07819174309985846</v>
      </c>
      <c r="CF16" s="18">
        <f t="shared" si="5"/>
        <v>0.07820716092703739</v>
      </c>
      <c r="CG16" s="18">
        <f t="shared" si="5"/>
        <v>0.07822258368230811</v>
      </c>
      <c r="CH16" s="18">
        <f t="shared" si="5"/>
        <v>0.07823801136944923</v>
      </c>
      <c r="CI16" s="18">
        <f aca="true" t="shared" si="6" ref="CI16:CO16">+$D$9*CI14/300</f>
        <v>0.07825344399224354</v>
      </c>
      <c r="CJ16" s="18">
        <f t="shared" si="6"/>
        <v>0.07826888155447817</v>
      </c>
      <c r="CK16" s="18">
        <f t="shared" si="6"/>
        <v>0.07828432405994445</v>
      </c>
      <c r="CL16" s="18">
        <f t="shared" si="6"/>
        <v>0.07829977151243807</v>
      </c>
      <c r="CM16" s="18">
        <f t="shared" si="6"/>
        <v>0.07831522391575893</v>
      </c>
      <c r="CN16" s="18">
        <f t="shared" si="6"/>
        <v>0.07833068127371126</v>
      </c>
      <c r="CO16" s="18">
        <f t="shared" si="6"/>
        <v>0.0783461435901036</v>
      </c>
      <c r="CP16" s="18">
        <f aca="true" t="shared" si="7" ref="CP16:CU16">+$D$9*CP14/300</f>
        <v>0.07836161086874877</v>
      </c>
      <c r="CQ16" s="18">
        <f t="shared" si="7"/>
        <v>0.0783770831134639</v>
      </c>
      <c r="CR16" s="18">
        <f t="shared" si="7"/>
        <v>0.07839256032807049</v>
      </c>
      <c r="CS16" s="18">
        <f t="shared" si="7"/>
        <v>0.0784080425163943</v>
      </c>
      <c r="CT16" s="18">
        <f t="shared" si="7"/>
        <v>0.07842352968226543</v>
      </c>
      <c r="CU16" s="18">
        <f t="shared" si="7"/>
        <v>0.07843902182951833</v>
      </c>
      <c r="CV16" s="18">
        <f aca="true" t="shared" si="8" ref="CV16:DA16">+$D$9*CV14/300</f>
        <v>0.07845451896199182</v>
      </c>
      <c r="CW16" s="18">
        <f t="shared" si="8"/>
        <v>0.07847002108352902</v>
      </c>
      <c r="CX16" s="18">
        <f t="shared" si="8"/>
        <v>0.07848552819797745</v>
      </c>
      <c r="CY16" s="18">
        <f t="shared" si="8"/>
        <v>0.07850104030918893</v>
      </c>
      <c r="CZ16" s="18">
        <f t="shared" si="8"/>
        <v>0.07851655742101972</v>
      </c>
      <c r="DA16" s="18">
        <f t="shared" si="8"/>
        <v>0.07853207953733041</v>
      </c>
      <c r="DB16" s="18">
        <f>+$D$9*DB14/300</f>
        <v>0.07854760666198596</v>
      </c>
      <c r="DC16" s="18">
        <f aca="true" t="shared" si="9" ref="DC16:DJ16">+$D$9*DC14/300</f>
        <v>0.07856313879885578</v>
      </c>
      <c r="DD16" s="18">
        <f t="shared" si="9"/>
        <v>0.07857867595181361</v>
      </c>
      <c r="DE16" s="18">
        <f t="shared" si="9"/>
        <v>0.07859421812473762</v>
      </c>
      <c r="DF16" s="18">
        <f t="shared" si="9"/>
        <v>0.07860976532151036</v>
      </c>
      <c r="DG16" s="18">
        <f t="shared" si="9"/>
        <v>0.07862531754601884</v>
      </c>
      <c r="DH16" s="18">
        <f t="shared" si="9"/>
        <v>0.07864087480215444</v>
      </c>
      <c r="DI16" s="18">
        <f t="shared" si="9"/>
        <v>0.078656437093813</v>
      </c>
      <c r="DJ16" s="18">
        <f t="shared" si="9"/>
        <v>0.07867200442489476</v>
      </c>
      <c r="DK16" s="18">
        <f aca="true" t="shared" si="10" ref="DK16:DT16">+$D$9*DK14/300</f>
        <v>0.07868757679930444</v>
      </c>
      <c r="DL16" s="18">
        <f t="shared" si="10"/>
        <v>0.07870315422095119</v>
      </c>
      <c r="DM16" s="18">
        <f t="shared" si="10"/>
        <v>0.07871873669374857</v>
      </c>
      <c r="DN16" s="18">
        <f t="shared" si="10"/>
        <v>0.07873432422161465</v>
      </c>
      <c r="DO16" s="18">
        <f t="shared" si="10"/>
        <v>0.07874991680847195</v>
      </c>
      <c r="DP16" s="18">
        <f t="shared" si="10"/>
        <v>0.07876551445824745</v>
      </c>
      <c r="DQ16" s="18">
        <f t="shared" si="10"/>
        <v>0.07878111717487263</v>
      </c>
      <c r="DR16" s="18">
        <f t="shared" si="10"/>
        <v>0.07879672496228342</v>
      </c>
      <c r="DS16" s="18">
        <f t="shared" si="10"/>
        <v>0.07881233782442029</v>
      </c>
      <c r="DT16" s="18">
        <f t="shared" si="10"/>
        <v>0.07882795576522815</v>
      </c>
      <c r="DU16" s="18">
        <f aca="true" t="shared" si="11" ref="DU16:ED16">+$D$9*DU14/300</f>
        <v>0.07884357878865647</v>
      </c>
      <c r="DV16" s="18">
        <f t="shared" si="11"/>
        <v>0.07885920689865916</v>
      </c>
      <c r="DW16" s="18">
        <f t="shared" si="11"/>
        <v>0.07887484009919474</v>
      </c>
      <c r="DX16" s="18">
        <f t="shared" si="11"/>
        <v>0.07889047839422618</v>
      </c>
      <c r="DY16" s="18">
        <f t="shared" si="11"/>
        <v>0.078906121787721</v>
      </c>
      <c r="DZ16" s="18">
        <f t="shared" si="11"/>
        <v>0.07892177028365129</v>
      </c>
      <c r="EA16" s="18">
        <f t="shared" si="11"/>
        <v>0.0789374238859936</v>
      </c>
      <c r="EB16" s="18">
        <f t="shared" si="11"/>
        <v>0.07895308259872914</v>
      </c>
      <c r="EC16" s="18">
        <f t="shared" si="11"/>
        <v>0.07896874642584363</v>
      </c>
      <c r="ED16" s="18">
        <f t="shared" si="11"/>
        <v>0.0789844153713273</v>
      </c>
      <c r="EE16" s="18">
        <f>+$D$9*EE14/300</f>
        <v>0.07900008943917504</v>
      </c>
      <c r="EF16" s="18">
        <f>+$D$9*EF14/300</f>
        <v>0.07901576863338626</v>
      </c>
      <c r="EG16" s="18">
        <f>+$D$9*EG14/300</f>
        <v>0.07903145295796496</v>
      </c>
      <c r="EH16" s="18">
        <f>+$D$9*EH14/300</f>
        <v>0.07904714241691976</v>
      </c>
      <c r="EI16" s="18">
        <f>+$D$9*EI14/300</f>
        <v>0.07906283701426385</v>
      </c>
      <c r="EJ16" s="18">
        <f aca="true" t="shared" si="12" ref="EJ16:EO16">+$D$9*EJ14/300</f>
        <v>0.07907853675401502</v>
      </c>
      <c r="EK16" s="18">
        <f t="shared" si="12"/>
        <v>0.07909424164019571</v>
      </c>
      <c r="EL16" s="18">
        <f t="shared" si="12"/>
        <v>0.07910995167683293</v>
      </c>
      <c r="EM16" s="18">
        <f t="shared" si="12"/>
        <v>0.07912566686795836</v>
      </c>
      <c r="EN16" s="18">
        <f>+$D$9*EN14/300</f>
        <v>0.07914138721760827</v>
      </c>
      <c r="EO16" s="18">
        <f t="shared" si="12"/>
        <v>0.07915711272982359</v>
      </c>
      <c r="EP16" s="21">
        <f>+$D$9*EP14/300</f>
        <v>0.07917284340864991</v>
      </c>
    </row>
    <row r="17" spans="1:146" ht="12.75">
      <c r="A17" s="2" t="s">
        <v>29</v>
      </c>
      <c r="B17" s="11" t="s">
        <v>24</v>
      </c>
      <c r="C17" s="22">
        <f aca="true" t="shared" si="13" ref="C17:K17">2.376*POWER(10,-6)*POWER($D$5,2)*POWER($D$3,4)*POWER(C14,4)</f>
        <v>0.006935847859532084</v>
      </c>
      <c r="D17" s="23">
        <f t="shared" si="13"/>
        <v>0.00694127027179273</v>
      </c>
      <c r="E17" s="18">
        <f t="shared" si="13"/>
        <v>0.0069466975385956715</v>
      </c>
      <c r="F17" s="18">
        <f t="shared" si="13"/>
        <v>0.006952129665380607</v>
      </c>
      <c r="G17" s="18">
        <f t="shared" si="13"/>
        <v>0.006957566657594997</v>
      </c>
      <c r="H17" s="18">
        <f t="shared" si="13"/>
        <v>0.006963008520694085</v>
      </c>
      <c r="I17" s="18">
        <f t="shared" si="13"/>
        <v>0.00696845526014091</v>
      </c>
      <c r="J17" s="18">
        <f t="shared" si="13"/>
        <v>0.006973906881406323</v>
      </c>
      <c r="K17" s="18">
        <f t="shared" si="13"/>
        <v>0.006979363389968984</v>
      </c>
      <c r="L17" s="18">
        <f aca="true" t="shared" si="14" ref="L17:W17">2.376*POWER(10,-6)*POWER($D$5,2)*POWER($D$3,4)*POWER(L14,4)</f>
        <v>0.006984824791315399</v>
      </c>
      <c r="M17" s="18">
        <f t="shared" si="14"/>
        <v>0.006990291090939923</v>
      </c>
      <c r="N17" s="18">
        <f t="shared" si="14"/>
        <v>0.0069957622943447656</v>
      </c>
      <c r="O17" s="18">
        <f t="shared" si="14"/>
        <v>0.007001238407040023</v>
      </c>
      <c r="P17" s="18">
        <f t="shared" si="14"/>
        <v>0.007006719434543674</v>
      </c>
      <c r="Q17" s="18">
        <f t="shared" si="14"/>
        <v>0.007012205382381612</v>
      </c>
      <c r="R17" s="18">
        <f t="shared" si="14"/>
        <v>0.007017696256087638</v>
      </c>
      <c r="S17" s="18">
        <f t="shared" si="14"/>
        <v>0.007023192061203494</v>
      </c>
      <c r="T17" s="18">
        <f t="shared" si="14"/>
        <v>0.007028692803278858</v>
      </c>
      <c r="U17" s="18">
        <f t="shared" si="14"/>
        <v>0.007034198487871383</v>
      </c>
      <c r="V17" s="18">
        <f t="shared" si="14"/>
        <v>0.0070397091205466845</v>
      </c>
      <c r="W17" s="18">
        <f t="shared" si="14"/>
        <v>0.007045224706878373</v>
      </c>
      <c r="X17" s="18">
        <f aca="true" t="shared" si="15" ref="X17:BI17">2.376*POWER(10,-6)*POWER($D$5,2)*POWER($D$3,4)*POWER(X14,4)</f>
        <v>0.007050745252448057</v>
      </c>
      <c r="Y17" s="18">
        <f t="shared" si="15"/>
        <v>0.007056270762845369</v>
      </c>
      <c r="Z17" s="18">
        <f t="shared" si="15"/>
        <v>0.007061801243667968</v>
      </c>
      <c r="AA17" s="18">
        <f t="shared" si="15"/>
        <v>0.007067336700521555</v>
      </c>
      <c r="AB17" s="18">
        <f t="shared" si="15"/>
        <v>0.007072877139019898</v>
      </c>
      <c r="AC17" s="18">
        <f t="shared" si="15"/>
        <v>0.007078422564784832</v>
      </c>
      <c r="AD17" s="18">
        <f t="shared" si="15"/>
        <v>0.007083972983446285</v>
      </c>
      <c r="AE17" s="18">
        <f t="shared" si="15"/>
        <v>0.0070895284006422836</v>
      </c>
      <c r="AF17" s="18">
        <f t="shared" si="15"/>
        <v>0.007095088822018975</v>
      </c>
      <c r="AG17" s="18">
        <f t="shared" si="15"/>
        <v>0.007100654253230633</v>
      </c>
      <c r="AH17" s="18">
        <f t="shared" si="15"/>
        <v>0.007106224699939679</v>
      </c>
      <c r="AI17" s="18">
        <f t="shared" si="15"/>
        <v>0.007111800167816694</v>
      </c>
      <c r="AJ17" s="18">
        <f t="shared" si="15"/>
        <v>0.007117380662540437</v>
      </c>
      <c r="AK17" s="18">
        <f t="shared" si="15"/>
        <v>0.007122966189797853</v>
      </c>
      <c r="AL17" s="18">
        <f t="shared" si="15"/>
        <v>0.007128556755284085</v>
      </c>
      <c r="AM17" s="18">
        <f t="shared" si="15"/>
        <v>0.007134152364702502</v>
      </c>
      <c r="AN17" s="18">
        <f t="shared" si="15"/>
        <v>0.007139753023764703</v>
      </c>
      <c r="AO17" s="18">
        <f t="shared" si="15"/>
        <v>0.007145358738190533</v>
      </c>
      <c r="AP17" s="18">
        <f t="shared" si="15"/>
        <v>0.007150969513708101</v>
      </c>
      <c r="AQ17" s="18">
        <f t="shared" si="15"/>
        <v>0.007156585356053788</v>
      </c>
      <c r="AR17" s="18">
        <f t="shared" si="15"/>
        <v>0.007162206270972276</v>
      </c>
      <c r="AS17" s="18">
        <f t="shared" si="15"/>
        <v>0.00716783226421654</v>
      </c>
      <c r="AT17" s="18">
        <f t="shared" si="15"/>
        <v>0.007173463341547884</v>
      </c>
      <c r="AU17" s="18">
        <f t="shared" si="15"/>
        <v>0.007179099508735944</v>
      </c>
      <c r="AV17" s="18">
        <f t="shared" si="15"/>
        <v>0.00718474077155871</v>
      </c>
      <c r="AW17" s="18">
        <f t="shared" si="15"/>
        <v>0.007190387135802537</v>
      </c>
      <c r="AX17" s="18">
        <f t="shared" si="15"/>
        <v>0.007196038607262158</v>
      </c>
      <c r="AY17" s="18">
        <f t="shared" si="15"/>
        <v>0.007201695191740698</v>
      </c>
      <c r="AZ17" s="18">
        <f t="shared" si="15"/>
        <v>0.007207356895049699</v>
      </c>
      <c r="BA17" s="18">
        <f t="shared" si="15"/>
        <v>0.007213023723009123</v>
      </c>
      <c r="BB17" s="18">
        <f t="shared" si="15"/>
        <v>0.007218695681447373</v>
      </c>
      <c r="BC17" s="18">
        <f t="shared" si="15"/>
        <v>0.007224372776201311</v>
      </c>
      <c r="BD17" s="18">
        <f t="shared" si="15"/>
        <v>0.007230055013116266</v>
      </c>
      <c r="BE17" s="18">
        <f t="shared" si="15"/>
        <v>0.007235742398046047</v>
      </c>
      <c r="BF17" s="18">
        <f t="shared" si="15"/>
        <v>0.00724143493685298</v>
      </c>
      <c r="BG17" s="18">
        <f t="shared" si="15"/>
        <v>0.007247132635407888</v>
      </c>
      <c r="BH17" s="18">
        <f t="shared" si="15"/>
        <v>0.00725283549959013</v>
      </c>
      <c r="BI17" s="18">
        <f t="shared" si="15"/>
        <v>0.007258543535287618</v>
      </c>
      <c r="BJ17" s="18">
        <f aca="true" t="shared" si="16" ref="BJ17:CH17">2.376*POWER(10,-6)*POWER($D$5,2)*POWER($D$3,4)*POWER(BJ14,4)</f>
        <v>0.0072642567483968265</v>
      </c>
      <c r="BK17" s="18">
        <f t="shared" si="16"/>
        <v>0.007269975144822789</v>
      </c>
      <c r="BL17" s="18">
        <f t="shared" si="16"/>
        <v>0.007275698730479154</v>
      </c>
      <c r="BM17" s="18">
        <f t="shared" si="16"/>
        <v>0.007281427511288163</v>
      </c>
      <c r="BN17" s="18">
        <f t="shared" si="16"/>
        <v>0.007287161493180686</v>
      </c>
      <c r="BO17" s="18">
        <f t="shared" si="16"/>
        <v>0.007292900682096231</v>
      </c>
      <c r="BP17" s="18">
        <f t="shared" si="16"/>
        <v>0.007298645083982956</v>
      </c>
      <c r="BQ17" s="18">
        <f t="shared" si="16"/>
        <v>0.007304394704797692</v>
      </c>
      <c r="BR17" s="18">
        <f t="shared" si="16"/>
        <v>0.007310149550505953</v>
      </c>
      <c r="BS17" s="18">
        <f t="shared" si="16"/>
        <v>0.007315909627081953</v>
      </c>
      <c r="BT17" s="18">
        <f t="shared" si="16"/>
        <v>0.007321674940508628</v>
      </c>
      <c r="BU17" s="18">
        <f t="shared" si="16"/>
        <v>0.007327445496777642</v>
      </c>
      <c r="BV17" s="18">
        <f t="shared" si="16"/>
        <v>0.007333221301889403</v>
      </c>
      <c r="BW17" s="73">
        <f t="shared" si="16"/>
        <v>0.007339002361853085</v>
      </c>
      <c r="BX17" s="18">
        <f t="shared" si="16"/>
        <v>0.007344786839216984</v>
      </c>
      <c r="BY17" s="18">
        <f t="shared" si="16"/>
        <v>0.007350576579299065</v>
      </c>
      <c r="BZ17" s="18">
        <f t="shared" si="16"/>
        <v>0.0073563715881262565</v>
      </c>
      <c r="CA17" s="18">
        <f t="shared" si="16"/>
        <v>0.007362171871734296</v>
      </c>
      <c r="CB17" s="18">
        <f t="shared" si="16"/>
        <v>0.007367977436167748</v>
      </c>
      <c r="CC17" s="18">
        <f t="shared" si="16"/>
        <v>0.00737378828748</v>
      </c>
      <c r="CD17" s="18">
        <f t="shared" si="16"/>
        <v>0.007379604431733318</v>
      </c>
      <c r="CE17" s="18">
        <f t="shared" si="16"/>
        <v>0.007385425874998821</v>
      </c>
      <c r="CF17" s="18">
        <f t="shared" si="16"/>
        <v>0.007391252623356517</v>
      </c>
      <c r="CG17" s="18">
        <f t="shared" si="16"/>
        <v>0.007397084682895321</v>
      </c>
      <c r="CH17" s="18">
        <f t="shared" si="16"/>
        <v>0.007402922059713062</v>
      </c>
      <c r="CI17" s="18">
        <f aca="true" t="shared" si="17" ref="CI17:CO17">2.376*POWER(10,-6)*POWER($D$5,2)*POWER($D$3,4)*POWER(CI14,4)</f>
        <v>0.007408764759916507</v>
      </c>
      <c r="CJ17" s="18">
        <f t="shared" si="17"/>
        <v>0.007414612789621378</v>
      </c>
      <c r="CK17" s="18">
        <f t="shared" si="17"/>
        <v>0.007420466154952356</v>
      </c>
      <c r="CL17" s="18">
        <f t="shared" si="17"/>
        <v>0.007426324862043108</v>
      </c>
      <c r="CM17" s="18">
        <f t="shared" si="17"/>
        <v>0.0074321889170363</v>
      </c>
      <c r="CN17" s="18">
        <f t="shared" si="17"/>
        <v>0.007438058326083615</v>
      </c>
      <c r="CO17" s="18">
        <f t="shared" si="17"/>
        <v>0.007443933095345764</v>
      </c>
      <c r="CP17" s="18">
        <f aca="true" t="shared" si="18" ref="CP17:CU17">2.376*POWER(10,-6)*POWER($D$5,2)*POWER($D$3,4)*POWER(CP14,4)</f>
        <v>0.007449813230992512</v>
      </c>
      <c r="CQ17" s="18">
        <f t="shared" si="18"/>
        <v>0.007455698739202687</v>
      </c>
      <c r="CR17" s="18">
        <f t="shared" si="18"/>
        <v>0.007461589626164194</v>
      </c>
      <c r="CS17" s="18">
        <f t="shared" si="18"/>
        <v>0.007467485898074037</v>
      </c>
      <c r="CT17" s="18">
        <f t="shared" si="18"/>
        <v>0.007473387561138337</v>
      </c>
      <c r="CU17" s="18">
        <f t="shared" si="18"/>
        <v>0.007479294621572336</v>
      </c>
      <c r="CV17" s="18">
        <f aca="true" t="shared" si="19" ref="CV17:DA17">2.376*POWER(10,-6)*POWER($D$5,2)*POWER($D$3,4)*POWER(CV14,4)</f>
        <v>0.007485207085600436</v>
      </c>
      <c r="CW17" s="18">
        <f t="shared" si="19"/>
        <v>0.007491124959456198</v>
      </c>
      <c r="CX17" s="18">
        <f t="shared" si="19"/>
        <v>0.007497048249382354</v>
      </c>
      <c r="CY17" s="18">
        <f t="shared" si="19"/>
        <v>0.007502976961630842</v>
      </c>
      <c r="CZ17" s="18">
        <f t="shared" si="19"/>
        <v>0.007508911102462808</v>
      </c>
      <c r="DA17" s="18">
        <f t="shared" si="19"/>
        <v>0.007514850678148633</v>
      </c>
      <c r="DB17" s="18">
        <f>2.376*POWER(10,-6)*POWER($D$5,2)*POWER($D$3,4)*POWER(DB14,4)</f>
        <v>0.0075207956949679385</v>
      </c>
      <c r="DC17" s="18">
        <f aca="true" t="shared" si="20" ref="DC17:DJ17">2.376*POWER(10,-6)*POWER($D$5,2)*POWER($D$3,4)*POWER(DC14,4)</f>
        <v>0.007526746159209617</v>
      </c>
      <c r="DD17" s="18">
        <f t="shared" si="20"/>
        <v>0.007532702077171835</v>
      </c>
      <c r="DE17" s="18">
        <f t="shared" si="20"/>
        <v>0.0075386634551620575</v>
      </c>
      <c r="DF17" s="18">
        <f t="shared" si="20"/>
        <v>0.007544630299497064</v>
      </c>
      <c r="DG17" s="18">
        <f t="shared" si="20"/>
        <v>0.007550602616502965</v>
      </c>
      <c r="DH17" s="18">
        <f t="shared" si="20"/>
        <v>0.0075565804125152175</v>
      </c>
      <c r="DI17" s="18">
        <f t="shared" si="20"/>
        <v>0.007562563693878645</v>
      </c>
      <c r="DJ17" s="18">
        <f t="shared" si="20"/>
        <v>0.007568552466947454</v>
      </c>
      <c r="DK17" s="18">
        <f aca="true" t="shared" si="21" ref="DK17:DT17">2.376*POWER(10,-6)*POWER($D$5,2)*POWER($D$3,4)*POWER(DK14,4)</f>
        <v>0.007574546738085247</v>
      </c>
      <c r="DL17" s="18">
        <f t="shared" si="21"/>
        <v>0.007580546513665047</v>
      </c>
      <c r="DM17" s="18">
        <f t="shared" si="21"/>
        <v>0.007586551800069301</v>
      </c>
      <c r="DN17" s="18">
        <f t="shared" si="21"/>
        <v>0.007592562603689914</v>
      </c>
      <c r="DO17" s="18">
        <f t="shared" si="21"/>
        <v>0.007598578930928256</v>
      </c>
      <c r="DP17" s="18">
        <f t="shared" si="21"/>
        <v>0.0076046007881951875</v>
      </c>
      <c r="DQ17" s="18">
        <f t="shared" si="21"/>
        <v>0.007610628181911064</v>
      </c>
      <c r="DR17" s="18">
        <f t="shared" si="21"/>
        <v>0.00761666111850576</v>
      </c>
      <c r="DS17" s="18">
        <f t="shared" si="21"/>
        <v>0.007622699604418689</v>
      </c>
      <c r="DT17" s="18">
        <f t="shared" si="21"/>
        <v>0.00762874364609882</v>
      </c>
      <c r="DU17" s="18">
        <f aca="true" t="shared" si="22" ref="DU17:ED17">2.376*POWER(10,-6)*POWER($D$5,2)*POWER($D$3,4)*POWER(DU14,4)</f>
        <v>0.007634793250004692</v>
      </c>
      <c r="DV17" s="18">
        <f t="shared" si="22"/>
        <v>0.007640848422604432</v>
      </c>
      <c r="DW17" s="18">
        <f t="shared" si="22"/>
        <v>0.007646909170375779</v>
      </c>
      <c r="DX17" s="18">
        <f t="shared" si="22"/>
        <v>0.007652975499806092</v>
      </c>
      <c r="DY17" s="18">
        <f t="shared" si="22"/>
        <v>0.00765904741739237</v>
      </c>
      <c r="DZ17" s="18">
        <f t="shared" si="22"/>
        <v>0.0076651249296412725</v>
      </c>
      <c r="EA17" s="18">
        <f t="shared" si="22"/>
        <v>0.0076712080430691365</v>
      </c>
      <c r="EB17" s="18">
        <f t="shared" si="22"/>
        <v>0.007677296764201995</v>
      </c>
      <c r="EC17" s="18">
        <f t="shared" si="22"/>
        <v>0.007683391099575597</v>
      </c>
      <c r="ED17" s="18">
        <f t="shared" si="22"/>
        <v>0.007689491055735413</v>
      </c>
      <c r="EE17" s="18">
        <f>2.376*POWER(10,-6)*POWER($D$5,2)*POWER($D$3,4)*POWER(EE14,4)</f>
        <v>0.0076955966392366635</v>
      </c>
      <c r="EF17" s="18">
        <f>2.376*POWER(10,-6)*POWER($D$5,2)*POWER($D$3,4)*POWER(EF14,4)</f>
        <v>0.007701707856644341</v>
      </c>
      <c r="EG17" s="18">
        <f>2.376*POWER(10,-6)*POWER($D$5,2)*POWER($D$3,4)*POWER(EG14,4)</f>
        <v>0.0077078247145332185</v>
      </c>
      <c r="EH17" s="18">
        <f>2.376*POWER(10,-6)*POWER($D$5,2)*POWER($D$3,4)*POWER(EH14,4)</f>
        <v>0.007713947219487865</v>
      </c>
      <c r="EI17" s="18">
        <f>2.376*POWER(10,-6)*POWER($D$5,2)*POWER($D$3,4)*POWER(EI14,4)</f>
        <v>0.007720075378102681</v>
      </c>
      <c r="EJ17" s="18">
        <f aca="true" t="shared" si="23" ref="EJ17:EO17">2.376*POWER(10,-6)*POWER($D$5,2)*POWER($D$3,4)*POWER(EJ14,4)</f>
        <v>0.007726209196981896</v>
      </c>
      <c r="EK17" s="18">
        <f t="shared" si="23"/>
        <v>0.007732348682739592</v>
      </c>
      <c r="EL17" s="18">
        <f t="shared" si="23"/>
        <v>0.007738493841999741</v>
      </c>
      <c r="EM17" s="18">
        <f t="shared" si="23"/>
        <v>0.007744644681396186</v>
      </c>
      <c r="EN17" s="18">
        <f>2.376*POWER(10,-6)*POWER($D$5,2)*POWER($D$3,4)*POWER(EN14,4)</f>
        <v>0.0077508012075726985</v>
      </c>
      <c r="EO17" s="18">
        <f t="shared" si="23"/>
        <v>0.007756963427182967</v>
      </c>
      <c r="EP17" s="21">
        <f>2.376*POWER(10,-6)*POWER($D$5,2)*POWER($D$3,4)*POWER(EP14,4)</f>
        <v>0.007763131346890629</v>
      </c>
    </row>
    <row r="18" spans="1:146" ht="12.75">
      <c r="A18" s="2" t="s">
        <v>30</v>
      </c>
      <c r="B18" s="11" t="s">
        <v>24</v>
      </c>
      <c r="C18" s="24">
        <f aca="true" t="shared" si="24" ref="C18:K18">0.028*($D$5*$D$3/$D$4)*SQRT(C14)</f>
        <v>0.015557482343678531</v>
      </c>
      <c r="D18" s="24">
        <f t="shared" si="24"/>
        <v>0.01555900216946286</v>
      </c>
      <c r="E18" s="24">
        <f t="shared" si="24"/>
        <v>0.01556052231601105</v>
      </c>
      <c r="F18" s="24">
        <f t="shared" si="24"/>
        <v>0.015562042783578974</v>
      </c>
      <c r="G18" s="24">
        <f t="shared" si="24"/>
        <v>0.015563563572422782</v>
      </c>
      <c r="H18" s="24">
        <f t="shared" si="24"/>
        <v>0.015565084682798873</v>
      </c>
      <c r="I18" s="24">
        <f t="shared" si="24"/>
        <v>0.015566606114963926</v>
      </c>
      <c r="J18" s="24">
        <f t="shared" si="24"/>
        <v>0.015568127869174875</v>
      </c>
      <c r="K18" s="24">
        <f t="shared" si="24"/>
        <v>0.01556964994568893</v>
      </c>
      <c r="L18" s="24">
        <f aca="true" t="shared" si="25" ref="L18:W18">0.028*($D$5*$D$3/$D$4)*SQRT(L14)</f>
        <v>0.015571172344763563</v>
      </c>
      <c r="M18" s="24">
        <f t="shared" si="25"/>
        <v>0.015572695066656516</v>
      </c>
      <c r="N18" s="24">
        <f t="shared" si="25"/>
        <v>0.015574218111625794</v>
      </c>
      <c r="O18" s="24">
        <f t="shared" si="25"/>
        <v>0.015575741479929676</v>
      </c>
      <c r="P18" s="24">
        <f t="shared" si="25"/>
        <v>0.01557726517182671</v>
      </c>
      <c r="Q18" s="24">
        <f t="shared" si="25"/>
        <v>0.015578789187575708</v>
      </c>
      <c r="R18" s="24">
        <f t="shared" si="25"/>
        <v>0.015580313527435748</v>
      </c>
      <c r="S18" s="24">
        <f t="shared" si="25"/>
        <v>0.015581838191666194</v>
      </c>
      <c r="T18" s="24">
        <f t="shared" si="25"/>
        <v>0.01558336318052666</v>
      </c>
      <c r="U18" s="24">
        <f t="shared" si="25"/>
        <v>0.015584888494277046</v>
      </c>
      <c r="V18" s="24">
        <f t="shared" si="25"/>
        <v>0.01558641413317751</v>
      </c>
      <c r="W18" s="24">
        <f t="shared" si="25"/>
        <v>0.015587940097488491</v>
      </c>
      <c r="X18" s="24">
        <f aca="true" t="shared" si="26" ref="X18:BI18">0.028*($D$5*$D$3/$D$4)*SQRT(X14)</f>
        <v>0.0155894663874707</v>
      </c>
      <c r="Y18" s="24">
        <f t="shared" si="26"/>
        <v>0.015590993003385107</v>
      </c>
      <c r="Z18" s="24">
        <f t="shared" si="26"/>
        <v>0.015592519945492971</v>
      </c>
      <c r="AA18" s="24">
        <f t="shared" si="26"/>
        <v>0.015594047214055811</v>
      </c>
      <c r="AB18" s="24">
        <f t="shared" si="26"/>
        <v>0.015595574809335424</v>
      </c>
      <c r="AC18" s="24">
        <f t="shared" si="26"/>
        <v>0.01559710273159388</v>
      </c>
      <c r="AD18" s="24">
        <f t="shared" si="26"/>
        <v>0.01559863098109353</v>
      </c>
      <c r="AE18" s="24">
        <f t="shared" si="26"/>
        <v>0.015600159558096982</v>
      </c>
      <c r="AF18" s="24">
        <f t="shared" si="26"/>
        <v>0.015601688462867132</v>
      </c>
      <c r="AG18" s="24">
        <f t="shared" si="26"/>
        <v>0.015603217695667151</v>
      </c>
      <c r="AH18" s="24">
        <f t="shared" si="26"/>
        <v>0.015604747256760478</v>
      </c>
      <c r="AI18" s="24">
        <f t="shared" si="26"/>
        <v>0.01560627714641083</v>
      </c>
      <c r="AJ18" s="24">
        <f t="shared" si="26"/>
        <v>0.015607807364882202</v>
      </c>
      <c r="AK18" s="24">
        <f t="shared" si="26"/>
        <v>0.015609337912438865</v>
      </c>
      <c r="AL18" s="24">
        <f t="shared" si="26"/>
        <v>0.015610868789345367</v>
      </c>
      <c r="AM18" s="24">
        <f t="shared" si="26"/>
        <v>0.015612399995866532</v>
      </c>
      <c r="AN18" s="24">
        <f t="shared" si="26"/>
        <v>0.015613931532267466</v>
      </c>
      <c r="AO18" s="24">
        <f t="shared" si="26"/>
        <v>0.015615463398813543</v>
      </c>
      <c r="AP18" s="24">
        <f t="shared" si="26"/>
        <v>0.015616995595770419</v>
      </c>
      <c r="AQ18" s="24">
        <f t="shared" si="26"/>
        <v>0.015618528123404038</v>
      </c>
      <c r="AR18" s="24">
        <f t="shared" si="26"/>
        <v>0.015620060981980615</v>
      </c>
      <c r="AS18" s="24">
        <f t="shared" si="26"/>
        <v>0.01562159417176664</v>
      </c>
      <c r="AT18" s="24">
        <f t="shared" si="26"/>
        <v>0.01562312769302889</v>
      </c>
      <c r="AU18" s="24">
        <f t="shared" si="26"/>
        <v>0.015624661546034426</v>
      </c>
      <c r="AV18" s="24">
        <f t="shared" si="26"/>
        <v>0.015626195731050577</v>
      </c>
      <c r="AW18" s="24">
        <f t="shared" si="26"/>
        <v>0.015627730248344966</v>
      </c>
      <c r="AX18" s="24">
        <f t="shared" si="26"/>
        <v>0.015629265098185484</v>
      </c>
      <c r="AY18" s="24">
        <f t="shared" si="26"/>
        <v>0.015630800280840317</v>
      </c>
      <c r="AZ18" s="24">
        <f t="shared" si="26"/>
        <v>0.015632335796577922</v>
      </c>
      <c r="BA18" s="24">
        <f t="shared" si="26"/>
        <v>0.01563387164566705</v>
      </c>
      <c r="BB18" s="24">
        <f t="shared" si="26"/>
        <v>0.015635407828376722</v>
      </c>
      <c r="BC18" s="24">
        <f t="shared" si="26"/>
        <v>0.015636944344976256</v>
      </c>
      <c r="BD18" s="24">
        <f t="shared" si="26"/>
        <v>0.015638481195735243</v>
      </c>
      <c r="BE18" s="24">
        <f t="shared" si="26"/>
        <v>0.015640018380923562</v>
      </c>
      <c r="BF18" s="24">
        <f t="shared" si="26"/>
        <v>0.015641555900811375</v>
      </c>
      <c r="BG18" s="24">
        <f t="shared" si="26"/>
        <v>0.015643093755669135</v>
      </c>
      <c r="BH18" s="24">
        <f t="shared" si="26"/>
        <v>0.01564463194576757</v>
      </c>
      <c r="BI18" s="24">
        <f t="shared" si="26"/>
        <v>0.0156461704713777</v>
      </c>
      <c r="BJ18" s="24">
        <f aca="true" t="shared" si="27" ref="BJ18:CH18">0.028*($D$5*$D$3/$D$4)*SQRT(BJ14)</f>
        <v>0.015647709332770834</v>
      </c>
      <c r="BK18" s="24">
        <f t="shared" si="27"/>
        <v>0.01564924853021856</v>
      </c>
      <c r="BL18" s="24">
        <f t="shared" si="27"/>
        <v>0.01565078806399276</v>
      </c>
      <c r="BM18" s="24">
        <f t="shared" si="27"/>
        <v>0.015652327934365592</v>
      </c>
      <c r="BN18" s="24">
        <f t="shared" si="27"/>
        <v>0.01565386814160952</v>
      </c>
      <c r="BO18" s="24">
        <f t="shared" si="27"/>
        <v>0.015655408685997282</v>
      </c>
      <c r="BP18" s="24">
        <f t="shared" si="27"/>
        <v>0.015656949567801903</v>
      </c>
      <c r="BQ18" s="24">
        <f t="shared" si="27"/>
        <v>0.015658490787296708</v>
      </c>
      <c r="BR18" s="24">
        <f t="shared" si="27"/>
        <v>0.0156600323447553</v>
      </c>
      <c r="BS18" s="24">
        <f t="shared" si="27"/>
        <v>0.01566157424045158</v>
      </c>
      <c r="BT18" s="24">
        <f t="shared" si="27"/>
        <v>0.015663116474659736</v>
      </c>
      <c r="BU18" s="24">
        <f t="shared" si="27"/>
        <v>0.015664659047654246</v>
      </c>
      <c r="BV18" s="24">
        <f t="shared" si="27"/>
        <v>0.01566620195970988</v>
      </c>
      <c r="BW18" s="74">
        <f t="shared" si="27"/>
        <v>0.015667745211101692</v>
      </c>
      <c r="BX18" s="24">
        <f t="shared" si="27"/>
        <v>0.015669288310500337</v>
      </c>
      <c r="BY18" s="24">
        <f t="shared" si="27"/>
        <v>0.015670831749350415</v>
      </c>
      <c r="BZ18" s="24">
        <f t="shared" si="27"/>
        <v>0.0156723755279273</v>
      </c>
      <c r="CA18" s="24">
        <f t="shared" si="27"/>
        <v>0.015673919646506645</v>
      </c>
      <c r="CB18" s="24">
        <f t="shared" si="27"/>
        <v>0.015675464105364398</v>
      </c>
      <c r="CC18" s="24">
        <f t="shared" si="27"/>
        <v>0.015677008904776805</v>
      </c>
      <c r="CD18" s="24">
        <f t="shared" si="27"/>
        <v>0.015678554045020398</v>
      </c>
      <c r="CE18" s="24">
        <f t="shared" si="27"/>
        <v>0.015680099526372004</v>
      </c>
      <c r="CF18" s="24">
        <f t="shared" si="27"/>
        <v>0.01568164534910875</v>
      </c>
      <c r="CG18" s="24">
        <f t="shared" si="27"/>
        <v>0.015683191513508055</v>
      </c>
      <c r="CH18" s="24">
        <f t="shared" si="27"/>
        <v>0.015684738019847624</v>
      </c>
      <c r="CI18" s="24">
        <f aca="true" t="shared" si="28" ref="CI18:CO18">0.028*($D$5*$D$3/$D$4)*SQRT(CI14)</f>
        <v>0.01568628486840547</v>
      </c>
      <c r="CJ18" s="24">
        <f t="shared" si="28"/>
        <v>0.0156878320594599</v>
      </c>
      <c r="CK18" s="24">
        <f t="shared" si="28"/>
        <v>0.015689379593289508</v>
      </c>
      <c r="CL18" s="24">
        <f t="shared" si="28"/>
        <v>0.01569092747017319</v>
      </c>
      <c r="CM18" s="24">
        <f t="shared" si="28"/>
        <v>0.015692475690390135</v>
      </c>
      <c r="CN18" s="24">
        <f t="shared" si="28"/>
        <v>0.01569402425421984</v>
      </c>
      <c r="CO18" s="24">
        <f t="shared" si="28"/>
        <v>0.015695573161942093</v>
      </c>
      <c r="CP18" s="24">
        <f aca="true" t="shared" si="29" ref="CP18:CU18">0.028*($D$5*$D$3/$D$4)*SQRT(CP14)</f>
        <v>0.015697122413836976</v>
      </c>
      <c r="CQ18" s="24">
        <f t="shared" si="29"/>
        <v>0.01569867201018487</v>
      </c>
      <c r="CR18" s="24">
        <f t="shared" si="29"/>
        <v>0.01570022195126647</v>
      </c>
      <c r="CS18" s="24">
        <f t="shared" si="29"/>
        <v>0.01570177223736275</v>
      </c>
      <c r="CT18" s="24">
        <f t="shared" si="29"/>
        <v>0.015703322868754994</v>
      </c>
      <c r="CU18" s="24">
        <f t="shared" si="29"/>
        <v>0.015704873845724786</v>
      </c>
      <c r="CV18" s="24">
        <f aca="true" t="shared" si="30" ref="CV18:DA18">0.028*($D$5*$D$3/$D$4)*SQRT(CV14)</f>
        <v>0.015706425168554014</v>
      </c>
      <c r="CW18" s="24">
        <f t="shared" si="30"/>
        <v>0.015707976837524857</v>
      </c>
      <c r="CX18" s="24">
        <f t="shared" si="30"/>
        <v>0.015709528852919805</v>
      </c>
      <c r="CY18" s="24">
        <f t="shared" si="30"/>
        <v>0.01571108121502164</v>
      </c>
      <c r="CZ18" s="24">
        <f t="shared" si="30"/>
        <v>0.015712633924113463</v>
      </c>
      <c r="DA18" s="24">
        <f t="shared" si="30"/>
        <v>0.01571418698047866</v>
      </c>
      <c r="DB18" s="24">
        <f>0.028*($D$5*$D$3/$D$4)*SQRT(DB14)</f>
        <v>0.01571574038440093</v>
      </c>
      <c r="DC18" s="24">
        <f aca="true" t="shared" si="31" ref="DC18:DJ18">0.028*($D$5*$D$3/$D$4)*SQRT(DC14)</f>
        <v>0.015717294136164274</v>
      </c>
      <c r="DD18" s="24">
        <f t="shared" si="31"/>
        <v>0.015718848236052997</v>
      </c>
      <c r="DE18" s="24">
        <f t="shared" si="31"/>
        <v>0.0157204026843517</v>
      </c>
      <c r="DF18" s="24">
        <f t="shared" si="31"/>
        <v>0.015721957481345313</v>
      </c>
      <c r="DG18" s="24">
        <f t="shared" si="31"/>
        <v>0.015723512627319042</v>
      </c>
      <c r="DH18" s="24">
        <f t="shared" si="31"/>
        <v>0.015725068122558413</v>
      </c>
      <c r="DI18" s="24">
        <f t="shared" si="31"/>
        <v>0.015726623967349265</v>
      </c>
      <c r="DJ18" s="24">
        <f t="shared" si="31"/>
        <v>0.015728180161977728</v>
      </c>
      <c r="DK18" s="24">
        <f aca="true" t="shared" si="32" ref="DK18:DT18">0.028*($D$5*$D$3/$D$4)*SQRT(DK14)</f>
        <v>0.015729736706730252</v>
      </c>
      <c r="DL18" s="24">
        <f t="shared" si="32"/>
        <v>0.015731293601893587</v>
      </c>
      <c r="DM18" s="24">
        <f t="shared" si="32"/>
        <v>0.015732850847754793</v>
      </c>
      <c r="DN18" s="24">
        <f t="shared" si="32"/>
        <v>0.01573440844460124</v>
      </c>
      <c r="DO18" s="24">
        <f t="shared" si="32"/>
        <v>0.015735966392720607</v>
      </c>
      <c r="DP18" s="24">
        <f t="shared" si="32"/>
        <v>0.015737524692400875</v>
      </c>
      <c r="DQ18" s="24">
        <f t="shared" si="32"/>
        <v>0.015739083343930354</v>
      </c>
      <c r="DR18" s="24">
        <f t="shared" si="32"/>
        <v>0.015740642347597634</v>
      </c>
      <c r="DS18" s="24">
        <f t="shared" si="32"/>
        <v>0.015742201703691644</v>
      </c>
      <c r="DT18" s="24">
        <f t="shared" si="32"/>
        <v>0.015743761412501608</v>
      </c>
      <c r="DU18" s="24">
        <f aca="true" t="shared" si="33" ref="DU18:ED18">0.028*($D$5*$D$3/$D$4)*SQRT(DU14)</f>
        <v>0.015745321474317064</v>
      </c>
      <c r="DV18" s="24">
        <f t="shared" si="33"/>
        <v>0.015746881889427865</v>
      </c>
      <c r="DW18" s="24">
        <f t="shared" si="33"/>
        <v>0.01574844265812418</v>
      </c>
      <c r="DX18" s="24">
        <f t="shared" si="33"/>
        <v>0.01575000378069648</v>
      </c>
      <c r="DY18" s="24">
        <f t="shared" si="33"/>
        <v>0.015751565257435554</v>
      </c>
      <c r="DZ18" s="24">
        <f t="shared" si="33"/>
        <v>0.01575312708863251</v>
      </c>
      <c r="EA18" s="24">
        <f t="shared" si="33"/>
        <v>0.015754689274578765</v>
      </c>
      <c r="EB18" s="24">
        <f t="shared" si="33"/>
        <v>0.015756251815566048</v>
      </c>
      <c r="EC18" s="24">
        <f t="shared" si="33"/>
        <v>0.01575781471188641</v>
      </c>
      <c r="ED18" s="24">
        <f t="shared" si="33"/>
        <v>0.01575937796383221</v>
      </c>
      <c r="EE18" s="24">
        <f>0.028*($D$5*$D$3/$D$4)*SQRT(EE14)</f>
        <v>0.01576094157169613</v>
      </c>
      <c r="EF18" s="24">
        <f>0.028*($D$5*$D$3/$D$4)*SQRT(EF14)</f>
        <v>0.015762505535771156</v>
      </c>
      <c r="EG18" s="24">
        <f>0.028*($D$5*$D$3/$D$4)*SQRT(EG14)</f>
        <v>0.015764069856350614</v>
      </c>
      <c r="EH18" s="24">
        <f>0.028*($D$5*$D$3/$D$4)*SQRT(EH14)</f>
        <v>0.015765634533728125</v>
      </c>
      <c r="EI18" s="24">
        <f>0.028*($D$5*$D$3/$D$4)*SQRT(EI14)</f>
        <v>0.015767199568197634</v>
      </c>
      <c r="EJ18" s="24">
        <f aca="true" t="shared" si="34" ref="EJ18:EO18">0.028*($D$5*$D$3/$D$4)*SQRT(EJ14)</f>
        <v>0.01576876496005341</v>
      </c>
      <c r="EK18" s="24">
        <f t="shared" si="34"/>
        <v>0.015770330709590035</v>
      </c>
      <c r="EL18" s="24">
        <f t="shared" si="34"/>
        <v>0.015771896817102407</v>
      </c>
      <c r="EM18" s="24">
        <f t="shared" si="34"/>
        <v>0.015773463282885754</v>
      </c>
      <c r="EN18" s="24">
        <f>0.028*($D$5*$D$3/$D$4)*SQRT(EN14)</f>
        <v>0.01577503010723561</v>
      </c>
      <c r="EO18" s="24">
        <f t="shared" si="34"/>
        <v>0.01577659729044785</v>
      </c>
      <c r="EP18" s="6">
        <f>0.028*($D$5*$D$3/$D$4)*SQRT(EP14)</f>
        <v>0.015778164832818645</v>
      </c>
    </row>
    <row r="19" spans="1:146" ht="12.75">
      <c r="A19" s="2" t="s">
        <v>27</v>
      </c>
      <c r="B19" s="11" t="s">
        <v>28</v>
      </c>
      <c r="C19" s="25">
        <f aca="true" t="shared" si="35" ref="C19:AH19">+C17/(C17+C18)</f>
        <v>0.3083513111163098</v>
      </c>
      <c r="D19" s="25">
        <f t="shared" si="35"/>
        <v>0.30849716553056034</v>
      </c>
      <c r="E19" s="25">
        <f t="shared" si="35"/>
        <v>0.3086430746876025</v>
      </c>
      <c r="F19" s="25">
        <f t="shared" si="35"/>
        <v>0.30878903859963447</v>
      </c>
      <c r="G19" s="25">
        <f t="shared" si="35"/>
        <v>0.3089350572788506</v>
      </c>
      <c r="H19" s="25">
        <f t="shared" si="35"/>
        <v>0.309081130737442</v>
      </c>
      <c r="I19" s="25">
        <f t="shared" si="35"/>
        <v>0.30922725898759584</v>
      </c>
      <c r="J19" s="25">
        <f t="shared" si="35"/>
        <v>0.3093734420414961</v>
      </c>
      <c r="K19" s="25">
        <f t="shared" si="35"/>
        <v>0.3095196799113227</v>
      </c>
      <c r="L19" s="25">
        <f t="shared" si="35"/>
        <v>0.3096659726092522</v>
      </c>
      <c r="M19" s="25">
        <f t="shared" si="35"/>
        <v>0.30981232014745763</v>
      </c>
      <c r="N19" s="25">
        <f t="shared" si="35"/>
        <v>0.30995872253810813</v>
      </c>
      <c r="O19" s="25">
        <f t="shared" si="35"/>
        <v>0.3101051797933694</v>
      </c>
      <c r="P19" s="25">
        <f t="shared" si="35"/>
        <v>0.31025169192540325</v>
      </c>
      <c r="Q19" s="25">
        <f t="shared" si="35"/>
        <v>0.3103982589463683</v>
      </c>
      <c r="R19" s="25">
        <f t="shared" si="35"/>
        <v>0.310544880868419</v>
      </c>
      <c r="S19" s="25">
        <f t="shared" si="35"/>
        <v>0.3106915577037065</v>
      </c>
      <c r="T19" s="25">
        <f t="shared" si="35"/>
        <v>0.3108382894643779</v>
      </c>
      <c r="U19" s="25">
        <f t="shared" si="35"/>
        <v>0.31098507616257703</v>
      </c>
      <c r="V19" s="25">
        <f t="shared" si="35"/>
        <v>0.31113191781044364</v>
      </c>
      <c r="W19" s="25">
        <f t="shared" si="35"/>
        <v>0.3112788144201142</v>
      </c>
      <c r="X19" s="25">
        <f t="shared" si="35"/>
        <v>0.3114257660037209</v>
      </c>
      <c r="Y19" s="25">
        <f t="shared" si="35"/>
        <v>0.3115727725733929</v>
      </c>
      <c r="Z19" s="25">
        <f t="shared" si="35"/>
        <v>0.3117198341412551</v>
      </c>
      <c r="AA19" s="25">
        <f t="shared" si="35"/>
        <v>0.31186695071942877</v>
      </c>
      <c r="AB19" s="25">
        <f t="shared" si="35"/>
        <v>0.3120141223200317</v>
      </c>
      <c r="AC19" s="25">
        <f t="shared" si="35"/>
        <v>0.3121613489551776</v>
      </c>
      <c r="AD19" s="25">
        <f t="shared" si="35"/>
        <v>0.31230863063697656</v>
      </c>
      <c r="AE19" s="25">
        <f t="shared" si="35"/>
        <v>0.31245596737753495</v>
      </c>
      <c r="AF19" s="25">
        <f t="shared" si="35"/>
        <v>0.3126033591889553</v>
      </c>
      <c r="AG19" s="25">
        <f t="shared" si="35"/>
        <v>0.31275080608333644</v>
      </c>
      <c r="AH19" s="25">
        <f t="shared" si="35"/>
        <v>0.3128983080727732</v>
      </c>
      <c r="AI19" s="25">
        <f aca="true" t="shared" si="36" ref="AI19:BN19">+AI17/(AI17+AI18)</f>
        <v>0.3130458651693569</v>
      </c>
      <c r="AJ19" s="25">
        <f t="shared" si="36"/>
        <v>0.3131934773851748</v>
      </c>
      <c r="AK19" s="25">
        <f t="shared" si="36"/>
        <v>0.3133411447323106</v>
      </c>
      <c r="AL19" s="25">
        <f t="shared" si="36"/>
        <v>0.3134888672228438</v>
      </c>
      <c r="AM19" s="25">
        <f t="shared" si="36"/>
        <v>0.3136366448688504</v>
      </c>
      <c r="AN19" s="25">
        <f t="shared" si="36"/>
        <v>0.31378447768240253</v>
      </c>
      <c r="AO19" s="25">
        <f t="shared" si="36"/>
        <v>0.3139323656755683</v>
      </c>
      <c r="AP19" s="25">
        <f t="shared" si="36"/>
        <v>0.31408030886041216</v>
      </c>
      <c r="AQ19" s="25">
        <f t="shared" si="36"/>
        <v>0.3142283072489944</v>
      </c>
      <c r="AR19" s="25">
        <f t="shared" si="36"/>
        <v>0.3143763608533719</v>
      </c>
      <c r="AS19" s="25">
        <f t="shared" si="36"/>
        <v>0.3145244696855972</v>
      </c>
      <c r="AT19" s="25">
        <f t="shared" si="36"/>
        <v>0.3146726337577193</v>
      </c>
      <c r="AU19" s="25">
        <f t="shared" si="36"/>
        <v>0.31482085308178287</v>
      </c>
      <c r="AV19" s="25">
        <f t="shared" si="36"/>
        <v>0.31496912766982915</v>
      </c>
      <c r="AW19" s="25">
        <f t="shared" si="36"/>
        <v>0.3151174575338952</v>
      </c>
      <c r="AX19" s="25">
        <f t="shared" si="36"/>
        <v>0.3152658426860144</v>
      </c>
      <c r="AY19" s="25">
        <f t="shared" si="36"/>
        <v>0.3154142831382158</v>
      </c>
      <c r="AZ19" s="25">
        <f t="shared" si="36"/>
        <v>0.3155627789025248</v>
      </c>
      <c r="BA19" s="25">
        <f t="shared" si="36"/>
        <v>0.31571132999096274</v>
      </c>
      <c r="BB19" s="25">
        <f t="shared" si="36"/>
        <v>0.3158599364155472</v>
      </c>
      <c r="BC19" s="25">
        <f t="shared" si="36"/>
        <v>0.3160085981882915</v>
      </c>
      <c r="BD19" s="25">
        <f t="shared" si="36"/>
        <v>0.3161573153212053</v>
      </c>
      <c r="BE19" s="25">
        <f t="shared" si="36"/>
        <v>0.31630608782629377</v>
      </c>
      <c r="BF19" s="25">
        <f t="shared" si="36"/>
        <v>0.31645491571555895</v>
      </c>
      <c r="BG19" s="25">
        <f t="shared" si="36"/>
        <v>0.3166037990009979</v>
      </c>
      <c r="BH19" s="25">
        <f t="shared" si="36"/>
        <v>0.3167527376946043</v>
      </c>
      <c r="BI19" s="25">
        <f t="shared" si="36"/>
        <v>0.3169017318083678</v>
      </c>
      <c r="BJ19" s="25">
        <f t="shared" si="36"/>
        <v>0.31705078135427384</v>
      </c>
      <c r="BK19" s="25">
        <f t="shared" si="36"/>
        <v>0.31719988634430357</v>
      </c>
      <c r="BL19" s="25">
        <f t="shared" si="36"/>
        <v>0.31734904679043485</v>
      </c>
      <c r="BM19" s="25">
        <f t="shared" si="36"/>
        <v>0.31749826270464077</v>
      </c>
      <c r="BN19" s="25">
        <f t="shared" si="36"/>
        <v>0.31764753409889074</v>
      </c>
      <c r="BO19" s="25">
        <f aca="true" t="shared" si="37" ref="BO19:CT19">+BO17/(BO17+BO18)</f>
        <v>0.31779686098515003</v>
      </c>
      <c r="BP19" s="25">
        <f t="shared" si="37"/>
        <v>0.31794624337537986</v>
      </c>
      <c r="BQ19" s="25">
        <f t="shared" si="37"/>
        <v>0.3180956812815371</v>
      </c>
      <c r="BR19" s="25">
        <f t="shared" si="37"/>
        <v>0.3182451747155749</v>
      </c>
      <c r="BS19" s="25">
        <f t="shared" si="37"/>
        <v>0.31839472368944216</v>
      </c>
      <c r="BT19" s="25">
        <f t="shared" si="37"/>
        <v>0.31854432821508366</v>
      </c>
      <c r="BU19" s="25">
        <f t="shared" si="37"/>
        <v>0.3186939883044402</v>
      </c>
      <c r="BV19" s="25">
        <f t="shared" si="37"/>
        <v>0.3188437039694482</v>
      </c>
      <c r="BW19" s="75">
        <f t="shared" si="37"/>
        <v>0.3189934752220403</v>
      </c>
      <c r="BX19" s="25">
        <f t="shared" si="37"/>
        <v>0.31914325435350804</v>
      </c>
      <c r="BY19" s="25">
        <f t="shared" si="37"/>
        <v>0.3192930890397128</v>
      </c>
      <c r="BZ19" s="25">
        <f t="shared" si="37"/>
        <v>0.31944297929252347</v>
      </c>
      <c r="CA19" s="25">
        <f t="shared" si="37"/>
        <v>0.31959292512380494</v>
      </c>
      <c r="CB19" s="25">
        <f t="shared" si="37"/>
        <v>0.319742926545418</v>
      </c>
      <c r="CC19" s="25">
        <f t="shared" si="37"/>
        <v>0.31989298356921875</v>
      </c>
      <c r="CD19" s="25">
        <f t="shared" si="37"/>
        <v>0.3200430962070597</v>
      </c>
      <c r="CE19" s="25">
        <f t="shared" si="37"/>
        <v>0.3201932644707886</v>
      </c>
      <c r="CF19" s="25">
        <f t="shared" si="37"/>
        <v>0.3203434883722491</v>
      </c>
      <c r="CG19" s="25">
        <f t="shared" si="37"/>
        <v>0.3204937679232806</v>
      </c>
      <c r="CH19" s="25">
        <f t="shared" si="37"/>
        <v>0.32064410313571823</v>
      </c>
      <c r="CI19" s="25">
        <f t="shared" si="37"/>
        <v>0.32079449402139293</v>
      </c>
      <c r="CJ19" s="25">
        <f t="shared" si="37"/>
        <v>0.3209449405921312</v>
      </c>
      <c r="CK19" s="25">
        <f t="shared" si="37"/>
        <v>0.3210954428597554</v>
      </c>
      <c r="CL19" s="25">
        <f t="shared" si="37"/>
        <v>0.3212460008360834</v>
      </c>
      <c r="CM19" s="25">
        <f t="shared" si="37"/>
        <v>0.321396614532929</v>
      </c>
      <c r="CN19" s="25">
        <f t="shared" si="37"/>
        <v>0.3215472839621014</v>
      </c>
      <c r="CO19" s="25">
        <f t="shared" si="37"/>
        <v>0.32169800913540564</v>
      </c>
      <c r="CP19" s="25">
        <f t="shared" si="37"/>
        <v>0.3218487900646423</v>
      </c>
      <c r="CQ19" s="25">
        <f t="shared" si="37"/>
        <v>0.321999626761608</v>
      </c>
      <c r="CR19" s="25">
        <f t="shared" si="37"/>
        <v>0.32215051923809435</v>
      </c>
      <c r="CS19" s="25">
        <f t="shared" si="37"/>
        <v>0.3223014675058891</v>
      </c>
      <c r="CT19" s="25">
        <f t="shared" si="37"/>
        <v>0.32245247157677553</v>
      </c>
      <c r="CU19" s="25">
        <f aca="true" t="shared" si="38" ref="CU19:DZ19">+CU17/(CU17+CU18)</f>
        <v>0.3226035314625323</v>
      </c>
      <c r="CV19" s="25">
        <f t="shared" si="38"/>
        <v>0.32275464717493385</v>
      </c>
      <c r="CW19" s="25">
        <f t="shared" si="38"/>
        <v>0.3229058187257505</v>
      </c>
      <c r="CX19" s="25">
        <f t="shared" si="38"/>
        <v>0.3230570461267476</v>
      </c>
      <c r="CY19" s="25">
        <f t="shared" si="38"/>
        <v>0.3232083293896866</v>
      </c>
      <c r="CZ19" s="25">
        <f t="shared" si="38"/>
        <v>0.32335966852632386</v>
      </c>
      <c r="DA19" s="25">
        <f t="shared" si="38"/>
        <v>0.32351106354841214</v>
      </c>
      <c r="DB19" s="25">
        <f t="shared" si="38"/>
        <v>0.3236625144676991</v>
      </c>
      <c r="DC19" s="25">
        <f t="shared" si="38"/>
        <v>0.3238140212959283</v>
      </c>
      <c r="DD19" s="25">
        <f t="shared" si="38"/>
        <v>0.3239655840448387</v>
      </c>
      <c r="DE19" s="25">
        <f t="shared" si="38"/>
        <v>0.32411720272616484</v>
      </c>
      <c r="DF19" s="25">
        <f t="shared" si="38"/>
        <v>0.3242688773516367</v>
      </c>
      <c r="DG19" s="25">
        <f t="shared" si="38"/>
        <v>0.32442060793297967</v>
      </c>
      <c r="DH19" s="25">
        <f t="shared" si="38"/>
        <v>0.32457239448191505</v>
      </c>
      <c r="DI19" s="25">
        <f t="shared" si="38"/>
        <v>0.3247242370101591</v>
      </c>
      <c r="DJ19" s="25">
        <f t="shared" si="38"/>
        <v>0.32487613552942407</v>
      </c>
      <c r="DK19" s="25">
        <f t="shared" si="38"/>
        <v>0.32502809005141736</v>
      </c>
      <c r="DL19" s="25">
        <f t="shared" si="38"/>
        <v>0.325180100587842</v>
      </c>
      <c r="DM19" s="25">
        <f t="shared" si="38"/>
        <v>0.3253321671503962</v>
      </c>
      <c r="DN19" s="25">
        <f t="shared" si="38"/>
        <v>0.325484289750774</v>
      </c>
      <c r="DO19" s="25">
        <f t="shared" si="38"/>
        <v>0.3256364684006645</v>
      </c>
      <c r="DP19" s="25">
        <f t="shared" si="38"/>
        <v>0.3257887031117527</v>
      </c>
      <c r="DQ19" s="25">
        <f t="shared" si="38"/>
        <v>0.32594099389571846</v>
      </c>
      <c r="DR19" s="25">
        <f t="shared" si="38"/>
        <v>0.3260933407642375</v>
      </c>
      <c r="DS19" s="25">
        <f t="shared" si="38"/>
        <v>0.3262457437289807</v>
      </c>
      <c r="DT19" s="25">
        <f t="shared" si="38"/>
        <v>0.32639820280161436</v>
      </c>
      <c r="DU19" s="25">
        <f t="shared" si="38"/>
        <v>0.3265507179938003</v>
      </c>
      <c r="DV19" s="25">
        <f t="shared" si="38"/>
        <v>0.32670328931719556</v>
      </c>
      <c r="DW19" s="25">
        <f t="shared" si="38"/>
        <v>0.3268559167834526</v>
      </c>
      <c r="DX19" s="25">
        <f t="shared" si="38"/>
        <v>0.32700860040421936</v>
      </c>
      <c r="DY19" s="25">
        <f t="shared" si="38"/>
        <v>0.32716134019113907</v>
      </c>
      <c r="DZ19" s="25">
        <f t="shared" si="38"/>
        <v>0.3273141361558499</v>
      </c>
      <c r="EA19" s="25">
        <f aca="true" t="shared" si="39" ref="EA19:FF19">+EA17/(EA17+EA18)</f>
        <v>0.32746698830998594</v>
      </c>
      <c r="EB19" s="25">
        <f t="shared" si="39"/>
        <v>0.32761989666517627</v>
      </c>
      <c r="EC19" s="25">
        <f t="shared" si="39"/>
        <v>0.32777286123304555</v>
      </c>
      <c r="ED19" s="25">
        <f t="shared" si="39"/>
        <v>0.3279258820252134</v>
      </c>
      <c r="EE19" s="25">
        <f t="shared" si="39"/>
        <v>0.32807895905329476</v>
      </c>
      <c r="EF19" s="25">
        <f t="shared" si="39"/>
        <v>0.3282320923289002</v>
      </c>
      <c r="EG19" s="25">
        <f t="shared" si="39"/>
        <v>0.3283852818636353</v>
      </c>
      <c r="EH19" s="25">
        <f t="shared" si="39"/>
        <v>0.3285385276691008</v>
      </c>
      <c r="EI19" s="25">
        <f t="shared" si="39"/>
        <v>0.328691829756893</v>
      </c>
      <c r="EJ19" s="25">
        <f t="shared" si="39"/>
        <v>0.32884518813860325</v>
      </c>
      <c r="EK19" s="25">
        <f t="shared" si="39"/>
        <v>0.328998602825818</v>
      </c>
      <c r="EL19" s="25">
        <f t="shared" si="39"/>
        <v>0.32915207383011946</v>
      </c>
      <c r="EM19" s="25">
        <f t="shared" si="39"/>
        <v>0.3293056011630843</v>
      </c>
      <c r="EN19" s="25">
        <f t="shared" si="39"/>
        <v>0.3294591848362853</v>
      </c>
      <c r="EO19" s="25">
        <f t="shared" si="39"/>
        <v>0.3296128248612894</v>
      </c>
      <c r="EP19" s="26">
        <f t="shared" si="39"/>
        <v>0.3297665212496596</v>
      </c>
    </row>
    <row r="20" spans="1:146" ht="12.75">
      <c r="A20" s="2" t="s">
        <v>31</v>
      </c>
      <c r="B20" s="11" t="s">
        <v>24</v>
      </c>
      <c r="C20" s="27">
        <f aca="true" t="shared" si="40" ref="C20:K20">2*PI()*C14*$D$10</f>
        <v>115.15480834390485</v>
      </c>
      <c r="D20" s="27">
        <f t="shared" si="40"/>
        <v>115.17730861634611</v>
      </c>
      <c r="E20" s="27">
        <f t="shared" si="40"/>
        <v>115.19981583620071</v>
      </c>
      <c r="F20" s="27">
        <f t="shared" si="40"/>
        <v>115.22233000864968</v>
      </c>
      <c r="G20" s="27">
        <f t="shared" si="40"/>
        <v>115.24485113887968</v>
      </c>
      <c r="H20" s="27">
        <f t="shared" si="40"/>
        <v>115.26737923208317</v>
      </c>
      <c r="I20" s="27">
        <f t="shared" si="40"/>
        <v>115.28991429345828</v>
      </c>
      <c r="J20" s="27">
        <f t="shared" si="40"/>
        <v>115.31245632820887</v>
      </c>
      <c r="K20" s="27">
        <f t="shared" si="40"/>
        <v>115.33500534154452</v>
      </c>
      <c r="L20" s="27">
        <f aca="true" t="shared" si="41" ref="L20:W20">2*PI()*L14*$D$10</f>
        <v>115.3575613386806</v>
      </c>
      <c r="M20" s="27">
        <f t="shared" si="41"/>
        <v>115.38012432483819</v>
      </c>
      <c r="N20" s="27">
        <f t="shared" si="41"/>
        <v>115.40269430524417</v>
      </c>
      <c r="O20" s="27">
        <f t="shared" si="41"/>
        <v>115.42527128513113</v>
      </c>
      <c r="P20" s="27">
        <f t="shared" si="41"/>
        <v>115.4478552697375</v>
      </c>
      <c r="Q20" s="27">
        <f t="shared" si="41"/>
        <v>115.47044626430745</v>
      </c>
      <c r="R20" s="27">
        <f t="shared" si="41"/>
        <v>115.49304427409099</v>
      </c>
      <c r="S20" s="27">
        <f t="shared" si="41"/>
        <v>115.51564930434385</v>
      </c>
      <c r="T20" s="27">
        <f t="shared" si="41"/>
        <v>115.53826136032765</v>
      </c>
      <c r="U20" s="27">
        <f t="shared" si="41"/>
        <v>115.56088044730981</v>
      </c>
      <c r="V20" s="27">
        <f t="shared" si="41"/>
        <v>115.58350657056353</v>
      </c>
      <c r="W20" s="27">
        <f t="shared" si="41"/>
        <v>115.6061397353679</v>
      </c>
      <c r="X20" s="27">
        <f aca="true" t="shared" si="42" ref="X20:BI20">2*PI()*X14*$D$10</f>
        <v>115.62877994700781</v>
      </c>
      <c r="Y20" s="27">
        <f t="shared" si="42"/>
        <v>115.65142721077405</v>
      </c>
      <c r="Z20" s="27">
        <f t="shared" si="42"/>
        <v>115.6740815319632</v>
      </c>
      <c r="AA20" s="27">
        <f t="shared" si="42"/>
        <v>115.69674291587778</v>
      </c>
      <c r="AB20" s="27">
        <f t="shared" si="42"/>
        <v>115.71941136782613</v>
      </c>
      <c r="AC20" s="27">
        <f t="shared" si="42"/>
        <v>115.74208689312252</v>
      </c>
      <c r="AD20" s="27">
        <f t="shared" si="42"/>
        <v>115.76476949708704</v>
      </c>
      <c r="AE20" s="27">
        <f t="shared" si="42"/>
        <v>115.78745918504578</v>
      </c>
      <c r="AF20" s="27">
        <f t="shared" si="42"/>
        <v>115.81015596233068</v>
      </c>
      <c r="AG20" s="27">
        <f t="shared" si="42"/>
        <v>115.83285983427957</v>
      </c>
      <c r="AH20" s="27">
        <f t="shared" si="42"/>
        <v>115.85557080623627</v>
      </c>
      <c r="AI20" s="27">
        <f t="shared" si="42"/>
        <v>115.8782888835505</v>
      </c>
      <c r="AJ20" s="27">
        <f t="shared" si="42"/>
        <v>115.90101407157792</v>
      </c>
      <c r="AK20" s="27">
        <f t="shared" si="42"/>
        <v>115.92374637568015</v>
      </c>
      <c r="AL20" s="27">
        <f t="shared" si="42"/>
        <v>115.94648580122477</v>
      </c>
      <c r="AM20" s="27">
        <f t="shared" si="42"/>
        <v>115.96923235358535</v>
      </c>
      <c r="AN20" s="27">
        <f t="shared" si="42"/>
        <v>115.99198603814139</v>
      </c>
      <c r="AO20" s="27">
        <f t="shared" si="42"/>
        <v>116.0147468602784</v>
      </c>
      <c r="AP20" s="27">
        <f t="shared" si="42"/>
        <v>116.03751482538787</v>
      </c>
      <c r="AQ20" s="27">
        <f t="shared" si="42"/>
        <v>116.06028993886731</v>
      </c>
      <c r="AR20" s="27">
        <f t="shared" si="42"/>
        <v>116.08307220612028</v>
      </c>
      <c r="AS20" s="27">
        <f t="shared" si="42"/>
        <v>116.10586163255626</v>
      </c>
      <c r="AT20" s="27">
        <f t="shared" si="42"/>
        <v>116.12865822359083</v>
      </c>
      <c r="AU20" s="27">
        <f t="shared" si="42"/>
        <v>116.1514619846456</v>
      </c>
      <c r="AV20" s="27">
        <f t="shared" si="42"/>
        <v>116.17427292114822</v>
      </c>
      <c r="AW20" s="27">
        <f t="shared" si="42"/>
        <v>116.19709103853236</v>
      </c>
      <c r="AX20" s="27">
        <f t="shared" si="42"/>
        <v>116.2199163422378</v>
      </c>
      <c r="AY20" s="27">
        <f t="shared" si="42"/>
        <v>116.2427488377104</v>
      </c>
      <c r="AZ20" s="27">
        <f t="shared" si="42"/>
        <v>116.26558853040201</v>
      </c>
      <c r="BA20" s="27">
        <f t="shared" si="42"/>
        <v>116.28843542577069</v>
      </c>
      <c r="BB20" s="27">
        <f t="shared" si="42"/>
        <v>116.31128952928051</v>
      </c>
      <c r="BC20" s="27">
        <f t="shared" si="42"/>
        <v>116.33415084640168</v>
      </c>
      <c r="BD20" s="27">
        <f t="shared" si="42"/>
        <v>116.35701938261053</v>
      </c>
      <c r="BE20" s="27">
        <f t="shared" si="42"/>
        <v>116.37989514338949</v>
      </c>
      <c r="BF20" s="27">
        <f t="shared" si="42"/>
        <v>116.40277813422716</v>
      </c>
      <c r="BG20" s="27">
        <f t="shared" si="42"/>
        <v>116.42566836061825</v>
      </c>
      <c r="BH20" s="27">
        <f t="shared" si="42"/>
        <v>116.44856582806361</v>
      </c>
      <c r="BI20" s="27">
        <f t="shared" si="42"/>
        <v>116.47147054207028</v>
      </c>
      <c r="BJ20" s="27">
        <f aca="true" t="shared" si="43" ref="BJ20:CH20">2*PI()*BJ14*$D$10</f>
        <v>116.49438250815143</v>
      </c>
      <c r="BK20" s="27">
        <f t="shared" si="43"/>
        <v>116.51730173182648</v>
      </c>
      <c r="BL20" s="27">
        <f t="shared" si="43"/>
        <v>116.54022821862095</v>
      </c>
      <c r="BM20" s="27">
        <f t="shared" si="43"/>
        <v>116.5631619740666</v>
      </c>
      <c r="BN20" s="27">
        <f t="shared" si="43"/>
        <v>116.5861030037014</v>
      </c>
      <c r="BO20" s="27">
        <f t="shared" si="43"/>
        <v>116.60905131306949</v>
      </c>
      <c r="BP20" s="27">
        <f t="shared" si="43"/>
        <v>116.63200690772129</v>
      </c>
      <c r="BQ20" s="27">
        <f t="shared" si="43"/>
        <v>116.65496979321338</v>
      </c>
      <c r="BR20" s="27">
        <f t="shared" si="43"/>
        <v>116.67793997510866</v>
      </c>
      <c r="BS20" s="27">
        <f t="shared" si="43"/>
        <v>116.70091745897616</v>
      </c>
      <c r="BT20" s="27">
        <f t="shared" si="43"/>
        <v>116.72390225039133</v>
      </c>
      <c r="BU20" s="27">
        <f t="shared" si="43"/>
        <v>116.74689435493576</v>
      </c>
      <c r="BV20" s="27">
        <f t="shared" si="43"/>
        <v>116.76989377819737</v>
      </c>
      <c r="BW20" s="76">
        <f t="shared" si="43"/>
        <v>116.79290052577032</v>
      </c>
      <c r="BX20" s="27">
        <f t="shared" si="43"/>
        <v>116.81590727334327</v>
      </c>
      <c r="BY20" s="27">
        <f t="shared" si="43"/>
        <v>116.838921348493</v>
      </c>
      <c r="BZ20" s="27">
        <f t="shared" si="43"/>
        <v>116.86194275682165</v>
      </c>
      <c r="CA20" s="27">
        <f t="shared" si="43"/>
        <v>116.88497150393769</v>
      </c>
      <c r="CB20" s="27">
        <f t="shared" si="43"/>
        <v>116.90800759545594</v>
      </c>
      <c r="CC20" s="27">
        <f t="shared" si="43"/>
        <v>116.93105103699746</v>
      </c>
      <c r="CD20" s="27">
        <f t="shared" si="43"/>
        <v>116.95410183418971</v>
      </c>
      <c r="CE20" s="27">
        <f t="shared" si="43"/>
        <v>116.97715999266647</v>
      </c>
      <c r="CF20" s="27">
        <f t="shared" si="43"/>
        <v>117.00022551806786</v>
      </c>
      <c r="CG20" s="27">
        <f t="shared" si="43"/>
        <v>117.02329841604032</v>
      </c>
      <c r="CH20" s="27">
        <f t="shared" si="43"/>
        <v>117.04637869223673</v>
      </c>
      <c r="CI20" s="27">
        <f aca="true" t="shared" si="44" ref="CI20:CO20">2*PI()*CI14*$D$10</f>
        <v>117.06946635231628</v>
      </c>
      <c r="CJ20" s="27">
        <f t="shared" si="44"/>
        <v>117.09256140194461</v>
      </c>
      <c r="CK20" s="27">
        <f t="shared" si="44"/>
        <v>117.11566384679368</v>
      </c>
      <c r="CL20" s="27">
        <f t="shared" si="44"/>
        <v>117.13877369254192</v>
      </c>
      <c r="CM20" s="27">
        <f t="shared" si="44"/>
        <v>117.16189094487414</v>
      </c>
      <c r="CN20" s="27">
        <f t="shared" si="44"/>
        <v>117.18501560948157</v>
      </c>
      <c r="CO20" s="27">
        <f t="shared" si="44"/>
        <v>117.20814769206187</v>
      </c>
      <c r="CP20" s="27">
        <f aca="true" t="shared" si="45" ref="CP20:CU20">2*PI()*CP14*$D$10</f>
        <v>117.23128719831915</v>
      </c>
      <c r="CQ20" s="27">
        <f t="shared" si="45"/>
        <v>117.25443413396398</v>
      </c>
      <c r="CR20" s="27">
        <f t="shared" si="45"/>
        <v>117.27758850471336</v>
      </c>
      <c r="CS20" s="27">
        <f t="shared" si="45"/>
        <v>117.3007503162908</v>
      </c>
      <c r="CT20" s="27">
        <f t="shared" si="45"/>
        <v>117.32391957442624</v>
      </c>
      <c r="CU20" s="27">
        <f t="shared" si="45"/>
        <v>117.34709628485614</v>
      </c>
      <c r="CV20" s="27">
        <f aca="true" t="shared" si="46" ref="CV20:DA20">2*PI()*CV14*$D$10</f>
        <v>117.3702804533234</v>
      </c>
      <c r="CW20" s="27">
        <f t="shared" si="46"/>
        <v>117.39347208557757</v>
      </c>
      <c r="CX20" s="27">
        <f t="shared" si="46"/>
        <v>117.41667118737455</v>
      </c>
      <c r="CY20" s="27">
        <f t="shared" si="46"/>
        <v>117.43987776447686</v>
      </c>
      <c r="CZ20" s="27">
        <f t="shared" si="46"/>
        <v>117.46309182265351</v>
      </c>
      <c r="DA20" s="27">
        <f t="shared" si="46"/>
        <v>117.48631336768007</v>
      </c>
      <c r="DB20" s="27">
        <f>2*PI()*DB14*$D$10</f>
        <v>117.50954240533869</v>
      </c>
      <c r="DC20" s="27">
        <f aca="true" t="shared" si="47" ref="DC20:DJ20">2*PI()*DC14*$D$10</f>
        <v>117.53277894141807</v>
      </c>
      <c r="DD20" s="27">
        <f t="shared" si="47"/>
        <v>117.55602298171345</v>
      </c>
      <c r="DE20" s="27">
        <f t="shared" si="47"/>
        <v>117.57927453202667</v>
      </c>
      <c r="DF20" s="27">
        <f t="shared" si="47"/>
        <v>117.60253359816619</v>
      </c>
      <c r="DG20" s="27">
        <f t="shared" si="47"/>
        <v>117.62580018594701</v>
      </c>
      <c r="DH20" s="27">
        <f t="shared" si="47"/>
        <v>117.64907430119084</v>
      </c>
      <c r="DI20" s="27">
        <f t="shared" si="47"/>
        <v>117.67235594972593</v>
      </c>
      <c r="DJ20" s="27">
        <f t="shared" si="47"/>
        <v>117.69564513738713</v>
      </c>
      <c r="DK20" s="27">
        <f aca="true" t="shared" si="48" ref="DK20:DT20">2*PI()*DK14*$D$10</f>
        <v>117.71894187001607</v>
      </c>
      <c r="DL20" s="27">
        <f t="shared" si="48"/>
        <v>117.74224615346087</v>
      </c>
      <c r="DM20" s="27">
        <f t="shared" si="48"/>
        <v>117.76555799357644</v>
      </c>
      <c r="DN20" s="27">
        <f t="shared" si="48"/>
        <v>117.78887739622427</v>
      </c>
      <c r="DO20" s="27">
        <f t="shared" si="48"/>
        <v>117.81220436727254</v>
      </c>
      <c r="DP20" s="27">
        <f t="shared" si="48"/>
        <v>117.83553891259619</v>
      </c>
      <c r="DQ20" s="27">
        <f t="shared" si="48"/>
        <v>117.8588810380768</v>
      </c>
      <c r="DR20" s="27">
        <f t="shared" si="48"/>
        <v>117.88223074960264</v>
      </c>
      <c r="DS20" s="27">
        <f t="shared" si="48"/>
        <v>117.90558805306875</v>
      </c>
      <c r="DT20" s="27">
        <f t="shared" si="48"/>
        <v>117.92895295437687</v>
      </c>
      <c r="DU20" s="27">
        <f aca="true" t="shared" si="49" ref="DU20:ED20">2*PI()*DU14*$D$10</f>
        <v>117.95232545943546</v>
      </c>
      <c r="DV20" s="27">
        <f t="shared" si="49"/>
        <v>117.97570557415979</v>
      </c>
      <c r="DW20" s="27">
        <f t="shared" si="49"/>
        <v>117.99909330447181</v>
      </c>
      <c r="DX20" s="27">
        <f t="shared" si="49"/>
        <v>118.02248865630031</v>
      </c>
      <c r="DY20" s="27">
        <f t="shared" si="49"/>
        <v>118.04589163558083</v>
      </c>
      <c r="DZ20" s="27">
        <f t="shared" si="49"/>
        <v>118.06930224825565</v>
      </c>
      <c r="EA20" s="27">
        <f t="shared" si="49"/>
        <v>118.09272050027393</v>
      </c>
      <c r="EB20" s="27">
        <f t="shared" si="49"/>
        <v>118.11614639759156</v>
      </c>
      <c r="EC20" s="27">
        <f t="shared" si="49"/>
        <v>118.13957994617132</v>
      </c>
      <c r="ED20" s="27">
        <f t="shared" si="49"/>
        <v>118.16302115198279</v>
      </c>
      <c r="EE20" s="27">
        <f>2*PI()*EE14*$D$10</f>
        <v>118.18647002100235</v>
      </c>
      <c r="EF20" s="27">
        <f>2*PI()*EF14*$D$10</f>
        <v>118.20992655921332</v>
      </c>
      <c r="EG20" s="27">
        <f>2*PI()*EG14*$D$10</f>
        <v>118.23339077260572</v>
      </c>
      <c r="EH20" s="27">
        <f>2*PI()*EH14*$D$10</f>
        <v>118.2568626671766</v>
      </c>
      <c r="EI20" s="27">
        <f>2*PI()*EI14*$D$10</f>
        <v>118.28034224892983</v>
      </c>
      <c r="EJ20" s="27">
        <f aca="true" t="shared" si="50" ref="EJ20:EO20">2*PI()*EJ14*$D$10</f>
        <v>118.30382952387613</v>
      </c>
      <c r="EK20" s="27">
        <f t="shared" si="50"/>
        <v>118.32732449803315</v>
      </c>
      <c r="EL20" s="27">
        <f t="shared" si="50"/>
        <v>118.3508271774255</v>
      </c>
      <c r="EM20" s="27">
        <f t="shared" si="50"/>
        <v>118.37433756808458</v>
      </c>
      <c r="EN20" s="27">
        <f>2*PI()*EN14*$D$10</f>
        <v>118.39785567604888</v>
      </c>
      <c r="EO20" s="27">
        <f t="shared" si="50"/>
        <v>118.4213815073637</v>
      </c>
      <c r="EP20" s="28">
        <f>2*PI()*EP14*$D$10</f>
        <v>118.44491506808133</v>
      </c>
    </row>
    <row r="21" spans="1:146" ht="12.75">
      <c r="A21" s="2" t="s">
        <v>37</v>
      </c>
      <c r="B21" s="11" t="s">
        <v>38</v>
      </c>
      <c r="C21" s="29">
        <f aca="true" t="shared" si="51" ref="C21:AH21">+C20/(2*(C17+C18))</f>
        <v>2559.7545428704034</v>
      </c>
      <c r="D21" s="29">
        <f t="shared" si="51"/>
        <v>2559.4647557502826</v>
      </c>
      <c r="E21" s="29">
        <f t="shared" si="51"/>
        <v>2559.174713278102</v>
      </c>
      <c r="F21" s="29">
        <f t="shared" si="51"/>
        <v>2558.884415357987</v>
      </c>
      <c r="G21" s="29">
        <f t="shared" si="51"/>
        <v>2558.5938618940418</v>
      </c>
      <c r="H21" s="29">
        <f t="shared" si="51"/>
        <v>2558.3030527903506</v>
      </c>
      <c r="I21" s="29">
        <f t="shared" si="51"/>
        <v>2558.0119879509743</v>
      </c>
      <c r="J21" s="29">
        <f t="shared" si="51"/>
        <v>2557.7206672799534</v>
      </c>
      <c r="K21" s="29">
        <f t="shared" si="51"/>
        <v>2557.4290906813058</v>
      </c>
      <c r="L21" s="29">
        <f t="shared" si="51"/>
        <v>2557.1372580590305</v>
      </c>
      <c r="M21" s="29">
        <f t="shared" si="51"/>
        <v>2556.845169317102</v>
      </c>
      <c r="N21" s="29">
        <f t="shared" si="51"/>
        <v>2556.5528243594767</v>
      </c>
      <c r="O21" s="29">
        <f t="shared" si="51"/>
        <v>2556.2602230900866</v>
      </c>
      <c r="P21" s="29">
        <f t="shared" si="51"/>
        <v>2555.9673654128446</v>
      </c>
      <c r="Q21" s="29">
        <f t="shared" si="51"/>
        <v>2555.6742512316405</v>
      </c>
      <c r="R21" s="29">
        <f t="shared" si="51"/>
        <v>2555.3808804503446</v>
      </c>
      <c r="S21" s="29">
        <f t="shared" si="51"/>
        <v>2555.0872529728035</v>
      </c>
      <c r="T21" s="29">
        <f t="shared" si="51"/>
        <v>2554.793368702845</v>
      </c>
      <c r="U21" s="29">
        <f t="shared" si="51"/>
        <v>2554.499227544274</v>
      </c>
      <c r="V21" s="29">
        <f t="shared" si="51"/>
        <v>2554.204829400874</v>
      </c>
      <c r="W21" s="29">
        <f t="shared" si="51"/>
        <v>2553.9101741764093</v>
      </c>
      <c r="X21" s="29">
        <f t="shared" si="51"/>
        <v>2553.615261774619</v>
      </c>
      <c r="Y21" s="29">
        <f t="shared" si="51"/>
        <v>2553.3200920992244</v>
      </c>
      <c r="Z21" s="29">
        <f t="shared" si="51"/>
        <v>2553.024665053923</v>
      </c>
      <c r="AA21" s="29">
        <f t="shared" si="51"/>
        <v>2552.7289805423943</v>
      </c>
      <c r="AB21" s="29">
        <f t="shared" si="51"/>
        <v>2552.4330384682926</v>
      </c>
      <c r="AC21" s="29">
        <f t="shared" si="51"/>
        <v>2552.1368387352545</v>
      </c>
      <c r="AD21" s="29">
        <f t="shared" si="51"/>
        <v>2551.840381246891</v>
      </c>
      <c r="AE21" s="29">
        <f t="shared" si="51"/>
        <v>2551.543665906797</v>
      </c>
      <c r="AF21" s="29">
        <f t="shared" si="51"/>
        <v>2551.246692618542</v>
      </c>
      <c r="AG21" s="29">
        <f t="shared" si="51"/>
        <v>2550.9494612856765</v>
      </c>
      <c r="AH21" s="29">
        <f t="shared" si="51"/>
        <v>2550.6519718117293</v>
      </c>
      <c r="AI21" s="29">
        <f aca="true" t="shared" si="52" ref="AI21:BN21">+AI20/(2*(AI17+AI18))</f>
        <v>2550.354224100207</v>
      </c>
      <c r="AJ21" s="29">
        <f t="shared" si="52"/>
        <v>2550.056218054596</v>
      </c>
      <c r="AK21" s="29">
        <f t="shared" si="52"/>
        <v>2549.757953578361</v>
      </c>
      <c r="AL21" s="29">
        <f t="shared" si="52"/>
        <v>2549.459430574946</v>
      </c>
      <c r="AM21" s="29">
        <f t="shared" si="52"/>
        <v>2549.1606489477736</v>
      </c>
      <c r="AN21" s="29">
        <f t="shared" si="52"/>
        <v>2548.861608600245</v>
      </c>
      <c r="AO21" s="29">
        <f t="shared" si="52"/>
        <v>2548.562309435739</v>
      </c>
      <c r="AP21" s="29">
        <f t="shared" si="52"/>
        <v>2548.262751357616</v>
      </c>
      <c r="AQ21" s="29">
        <f t="shared" si="52"/>
        <v>2547.9629342692124</v>
      </c>
      <c r="AR21" s="29">
        <f t="shared" si="52"/>
        <v>2547.6628580738457</v>
      </c>
      <c r="AS21" s="29">
        <f t="shared" si="52"/>
        <v>2547.3625226748104</v>
      </c>
      <c r="AT21" s="29">
        <f t="shared" si="52"/>
        <v>2547.0619279753814</v>
      </c>
      <c r="AU21" s="29">
        <f t="shared" si="52"/>
        <v>2546.7610738788107</v>
      </c>
      <c r="AV21" s="29">
        <f t="shared" si="52"/>
        <v>2546.459960288332</v>
      </c>
      <c r="AW21" s="29">
        <f t="shared" si="52"/>
        <v>2546.1585871071534</v>
      </c>
      <c r="AX21" s="29">
        <f t="shared" si="52"/>
        <v>2545.8569542384657</v>
      </c>
      <c r="AY21" s="29">
        <f t="shared" si="52"/>
        <v>2545.555061585438</v>
      </c>
      <c r="AZ21" s="29">
        <f t="shared" si="52"/>
        <v>2545.252909051216</v>
      </c>
      <c r="BA21" s="29">
        <f t="shared" si="52"/>
        <v>2544.950496538927</v>
      </c>
      <c r="BB21" s="29">
        <f t="shared" si="52"/>
        <v>2544.647823951677</v>
      </c>
      <c r="BC21" s="29">
        <f t="shared" si="52"/>
        <v>2544.3448911925466</v>
      </c>
      <c r="BD21" s="29">
        <f t="shared" si="52"/>
        <v>2544.0416981646013</v>
      </c>
      <c r="BE21" s="29">
        <f t="shared" si="52"/>
        <v>2543.7382447708824</v>
      </c>
      <c r="BF21" s="29">
        <f t="shared" si="52"/>
        <v>2543.43453091441</v>
      </c>
      <c r="BG21" s="29">
        <f t="shared" si="52"/>
        <v>2543.1305564981835</v>
      </c>
      <c r="BH21" s="29">
        <f t="shared" si="52"/>
        <v>2542.826321425183</v>
      </c>
      <c r="BI21" s="29">
        <f t="shared" si="52"/>
        <v>2542.5218255983646</v>
      </c>
      <c r="BJ21" s="29">
        <f t="shared" si="52"/>
        <v>2542.2170689206637</v>
      </c>
      <c r="BK21" s="29">
        <f t="shared" si="52"/>
        <v>2541.9120512949976</v>
      </c>
      <c r="BL21" s="29">
        <f t="shared" si="52"/>
        <v>2541.60677262426</v>
      </c>
      <c r="BM21" s="29">
        <f t="shared" si="52"/>
        <v>2541.3012328113236</v>
      </c>
      <c r="BN21" s="29">
        <f t="shared" si="52"/>
        <v>2540.995431759041</v>
      </c>
      <c r="BO21" s="29">
        <f aca="true" t="shared" si="53" ref="BO21:CT21">+BO20/(2*(BO17+BO18))</f>
        <v>2540.6893693702427</v>
      </c>
      <c r="BP21" s="29">
        <f t="shared" si="53"/>
        <v>2540.3830455477405</v>
      </c>
      <c r="BQ21" s="29">
        <f t="shared" si="53"/>
        <v>2540.076460194322</v>
      </c>
      <c r="BR21" s="29">
        <f t="shared" si="53"/>
        <v>2539.769613212756</v>
      </c>
      <c r="BS21" s="29">
        <f t="shared" si="53"/>
        <v>2539.4625045057896</v>
      </c>
      <c r="BT21" s="29">
        <f t="shared" si="53"/>
        <v>2539.155133976149</v>
      </c>
      <c r="BU21" s="29">
        <f t="shared" si="53"/>
        <v>2538.847501526539</v>
      </c>
      <c r="BV21" s="29">
        <f t="shared" si="53"/>
        <v>2538.5396070596444</v>
      </c>
      <c r="BW21" s="77">
        <f t="shared" si="53"/>
        <v>2538.2314504781284</v>
      </c>
      <c r="BX21" s="29">
        <f t="shared" si="53"/>
        <v>2537.9231299411595</v>
      </c>
      <c r="BY21" s="29">
        <f t="shared" si="53"/>
        <v>2537.6145473057427</v>
      </c>
      <c r="BZ21" s="29">
        <f t="shared" si="53"/>
        <v>2537.3057024747145</v>
      </c>
      <c r="CA21" s="29">
        <f t="shared" si="53"/>
        <v>2536.9965953508927</v>
      </c>
      <c r="CB21" s="29">
        <f t="shared" si="53"/>
        <v>2536.687225837074</v>
      </c>
      <c r="CC21" s="29">
        <f t="shared" si="53"/>
        <v>2536.377593836034</v>
      </c>
      <c r="CD21" s="29">
        <f t="shared" si="53"/>
        <v>2536.067699250528</v>
      </c>
      <c r="CE21" s="29">
        <f t="shared" si="53"/>
        <v>2535.7575419832906</v>
      </c>
      <c r="CF21" s="29">
        <f t="shared" si="53"/>
        <v>2535.447121937036</v>
      </c>
      <c r="CG21" s="29">
        <f t="shared" si="53"/>
        <v>2535.1364390144554</v>
      </c>
      <c r="CH21" s="29">
        <f t="shared" si="53"/>
        <v>2534.8254931182246</v>
      </c>
      <c r="CI21" s="29">
        <f t="shared" si="53"/>
        <v>2534.5142841509933</v>
      </c>
      <c r="CJ21" s="29">
        <f t="shared" si="53"/>
        <v>2534.202812015393</v>
      </c>
      <c r="CK21" s="29">
        <f t="shared" si="53"/>
        <v>2533.8910766140343</v>
      </c>
      <c r="CL21" s="29">
        <f t="shared" si="53"/>
        <v>2533.579077849508</v>
      </c>
      <c r="CM21" s="29">
        <f t="shared" si="53"/>
        <v>2533.2668156243844</v>
      </c>
      <c r="CN21" s="29">
        <f t="shared" si="53"/>
        <v>2532.954289841211</v>
      </c>
      <c r="CO21" s="29">
        <f t="shared" si="53"/>
        <v>2532.6415004025166</v>
      </c>
      <c r="CP21" s="29">
        <f t="shared" si="53"/>
        <v>2532.3284472108085</v>
      </c>
      <c r="CQ21" s="29">
        <f t="shared" si="53"/>
        <v>2532.015130168575</v>
      </c>
      <c r="CR21" s="29">
        <f t="shared" si="53"/>
        <v>2531.701549178282</v>
      </c>
      <c r="CS21" s="29">
        <f t="shared" si="53"/>
        <v>2531.387704142376</v>
      </c>
      <c r="CT21" s="29">
        <f t="shared" si="53"/>
        <v>2531.0735949632826</v>
      </c>
      <c r="CU21" s="29">
        <f aca="true" t="shared" si="54" ref="CU21:DZ21">+CU20/(2*(CU17+CU18))</f>
        <v>2530.759221543407</v>
      </c>
      <c r="CV21" s="29">
        <f t="shared" si="54"/>
        <v>2530.4445837851317</v>
      </c>
      <c r="CW21" s="29">
        <f t="shared" si="54"/>
        <v>2530.129681590824</v>
      </c>
      <c r="CX21" s="29">
        <f t="shared" si="54"/>
        <v>2529.8145148628246</v>
      </c>
      <c r="CY21" s="29">
        <f t="shared" si="54"/>
        <v>2529.4990835034587</v>
      </c>
      <c r="CZ21" s="29">
        <f t="shared" si="54"/>
        <v>2529.1833874150275</v>
      </c>
      <c r="DA21" s="29">
        <f t="shared" si="54"/>
        <v>2528.8674264998126</v>
      </c>
      <c r="DB21" s="29">
        <f t="shared" si="54"/>
        <v>2528.551200660077</v>
      </c>
      <c r="DC21" s="29">
        <f t="shared" si="54"/>
        <v>2528.2347097980605</v>
      </c>
      <c r="DD21" s="29">
        <f t="shared" si="54"/>
        <v>2527.9179538159847</v>
      </c>
      <c r="DE21" s="29">
        <f t="shared" si="54"/>
        <v>2527.600932616049</v>
      </c>
      <c r="DF21" s="29">
        <f t="shared" si="54"/>
        <v>2527.2836461004326</v>
      </c>
      <c r="DG21" s="29">
        <f t="shared" si="54"/>
        <v>2526.9660941712955</v>
      </c>
      <c r="DH21" s="29">
        <f t="shared" si="54"/>
        <v>2526.6482767307775</v>
      </c>
      <c r="DI21" s="29">
        <f t="shared" si="54"/>
        <v>2526.3301936809958</v>
      </c>
      <c r="DJ21" s="29">
        <f t="shared" si="54"/>
        <v>2526.0118449240476</v>
      </c>
      <c r="DK21" s="29">
        <f t="shared" si="54"/>
        <v>2525.693230362013</v>
      </c>
      <c r="DL21" s="29">
        <f t="shared" si="54"/>
        <v>2525.374349896946</v>
      </c>
      <c r="DM21" s="29">
        <f t="shared" si="54"/>
        <v>2525.055203430886</v>
      </c>
      <c r="DN21" s="29">
        <f t="shared" si="54"/>
        <v>2524.735790865849</v>
      </c>
      <c r="DO21" s="29">
        <f t="shared" si="54"/>
        <v>2524.41611210383</v>
      </c>
      <c r="DP21" s="29">
        <f t="shared" si="54"/>
        <v>2524.096167046806</v>
      </c>
      <c r="DQ21" s="29">
        <f t="shared" si="54"/>
        <v>2523.77595559673</v>
      </c>
      <c r="DR21" s="29">
        <f t="shared" si="54"/>
        <v>2523.455477655539</v>
      </c>
      <c r="DS21" s="29">
        <f t="shared" si="54"/>
        <v>2523.1347331251477</v>
      </c>
      <c r="DT21" s="29">
        <f t="shared" si="54"/>
        <v>2522.8137219074492</v>
      </c>
      <c r="DU21" s="29">
        <f t="shared" si="54"/>
        <v>2522.4924439043184</v>
      </c>
      <c r="DV21" s="29">
        <f t="shared" si="54"/>
        <v>2522.1708990176094</v>
      </c>
      <c r="DW21" s="29">
        <f t="shared" si="54"/>
        <v>2521.8490871491535</v>
      </c>
      <c r="DX21" s="29">
        <f t="shared" si="54"/>
        <v>2521.5270082007655</v>
      </c>
      <c r="DY21" s="29">
        <f t="shared" si="54"/>
        <v>2521.2046620742385</v>
      </c>
      <c r="DZ21" s="29">
        <f t="shared" si="54"/>
        <v>2520.882048671343</v>
      </c>
      <c r="EA21" s="29">
        <f aca="true" t="shared" si="55" ref="EA21:FF21">+EA20/(2*(EA17+EA18))</f>
        <v>2520.5591678938326</v>
      </c>
      <c r="EB21" s="29">
        <f t="shared" si="55"/>
        <v>2520.2360196434392</v>
      </c>
      <c r="EC21" s="29">
        <f t="shared" si="55"/>
        <v>2519.9126038218733</v>
      </c>
      <c r="ED21" s="29">
        <f t="shared" si="55"/>
        <v>2519.5889203308284</v>
      </c>
      <c r="EE21" s="29">
        <f t="shared" si="55"/>
        <v>2519.264969071974</v>
      </c>
      <c r="EF21" s="29">
        <f t="shared" si="55"/>
        <v>2518.9407499469626</v>
      </c>
      <c r="EG21" s="29">
        <f t="shared" si="55"/>
        <v>2518.616262857422</v>
      </c>
      <c r="EH21" s="29">
        <f t="shared" si="55"/>
        <v>2518.291507704966</v>
      </c>
      <c r="EI21" s="29">
        <f t="shared" si="55"/>
        <v>2517.966484391183</v>
      </c>
      <c r="EJ21" s="29">
        <f t="shared" si="55"/>
        <v>2517.6411928176435</v>
      </c>
      <c r="EK21" s="29">
        <f t="shared" si="55"/>
        <v>2517.315632885897</v>
      </c>
      <c r="EL21" s="29">
        <f t="shared" si="55"/>
        <v>2516.989804497474</v>
      </c>
      <c r="EM21" s="29">
        <f t="shared" si="55"/>
        <v>2516.663707553883</v>
      </c>
      <c r="EN21" s="29">
        <f t="shared" si="55"/>
        <v>2516.337341956615</v>
      </c>
      <c r="EO21" s="29">
        <f t="shared" si="55"/>
        <v>2516.0107076071376</v>
      </c>
      <c r="EP21" s="30">
        <f t="shared" si="55"/>
        <v>2515.683804406901</v>
      </c>
    </row>
    <row r="22" spans="1:146" ht="12.75">
      <c r="A22" s="2" t="s">
        <v>46</v>
      </c>
      <c r="B22" s="11" t="s">
        <v>43</v>
      </c>
      <c r="C22" s="31">
        <f aca="true" t="shared" si="56" ref="C22:AH22">+C14/C21*POWER(10,3)</f>
        <v>2.7348005524968877</v>
      </c>
      <c r="D22" s="31">
        <f t="shared" si="56"/>
        <v>2.7356446087690998</v>
      </c>
      <c r="E22" s="31">
        <f t="shared" si="56"/>
        <v>2.7364892942691768</v>
      </c>
      <c r="F22" s="31">
        <f t="shared" si="56"/>
        <v>2.737334609689602</v>
      </c>
      <c r="G22" s="31">
        <f t="shared" si="56"/>
        <v>2.7381805557238357</v>
      </c>
      <c r="H22" s="31">
        <f t="shared" si="56"/>
        <v>2.7390271330663145</v>
      </c>
      <c r="I22" s="31">
        <f t="shared" si="56"/>
        <v>2.7398743424124583</v>
      </c>
      <c r="J22" s="31">
        <f t="shared" si="56"/>
        <v>2.740722184458666</v>
      </c>
      <c r="K22" s="31">
        <f t="shared" si="56"/>
        <v>2.7415706599023215</v>
      </c>
      <c r="L22" s="31">
        <f t="shared" si="56"/>
        <v>2.7424197694417924</v>
      </c>
      <c r="M22" s="31">
        <f t="shared" si="56"/>
        <v>2.7432695137764345</v>
      </c>
      <c r="N22" s="31">
        <f t="shared" si="56"/>
        <v>2.74411989360659</v>
      </c>
      <c r="O22" s="31">
        <f t="shared" si="56"/>
        <v>2.7449709096335946</v>
      </c>
      <c r="P22" s="31">
        <f t="shared" si="56"/>
        <v>2.745822562559774</v>
      </c>
      <c r="Q22" s="31">
        <f t="shared" si="56"/>
        <v>2.746674853088448</v>
      </c>
      <c r="R22" s="31">
        <f t="shared" si="56"/>
        <v>2.747527781923931</v>
      </c>
      <c r="S22" s="31">
        <f t="shared" si="56"/>
        <v>2.7483813497715377</v>
      </c>
      <c r="T22" s="31">
        <f t="shared" si="56"/>
        <v>2.749235557337577</v>
      </c>
      <c r="U22" s="31">
        <f t="shared" si="56"/>
        <v>2.7500904053293627</v>
      </c>
      <c r="V22" s="31">
        <f t="shared" si="56"/>
        <v>2.7509458944552097</v>
      </c>
      <c r="W22" s="31">
        <f t="shared" si="56"/>
        <v>2.7518020254244355</v>
      </c>
      <c r="X22" s="31">
        <f t="shared" si="56"/>
        <v>2.752658798947367</v>
      </c>
      <c r="Y22" s="31">
        <f t="shared" si="56"/>
        <v>2.7535162157353366</v>
      </c>
      <c r="Z22" s="31">
        <f t="shared" si="56"/>
        <v>2.754374276500687</v>
      </c>
      <c r="AA22" s="31">
        <f t="shared" si="56"/>
        <v>2.7552329819567696</v>
      </c>
      <c r="AB22" s="31">
        <f t="shared" si="56"/>
        <v>2.7560923328179543</v>
      </c>
      <c r="AC22" s="31">
        <f t="shared" si="56"/>
        <v>2.7569523297996192</v>
      </c>
      <c r="AD22" s="31">
        <f t="shared" si="56"/>
        <v>2.757812973618166</v>
      </c>
      <c r="AE22" s="31">
        <f t="shared" si="56"/>
        <v>2.7586742649910097</v>
      </c>
      <c r="AF22" s="31">
        <f t="shared" si="56"/>
        <v>2.759536204636587</v>
      </c>
      <c r="AG22" s="31">
        <f t="shared" si="56"/>
        <v>2.760398793274358</v>
      </c>
      <c r="AH22" s="31">
        <f t="shared" si="56"/>
        <v>2.7612620316248035</v>
      </c>
      <c r="AI22" s="31">
        <f aca="true" t="shared" si="57" ref="AI22:BN22">+AI14/AI21*POWER(10,3)</f>
        <v>2.7621259204094337</v>
      </c>
      <c r="AJ22" s="31">
        <f t="shared" si="57"/>
        <v>2.762990460350784</v>
      </c>
      <c r="AK22" s="31">
        <f t="shared" si="57"/>
        <v>2.7638556521724187</v>
      </c>
      <c r="AL22" s="31">
        <f t="shared" si="57"/>
        <v>2.7647214965989346</v>
      </c>
      <c r="AM22" s="31">
        <f t="shared" si="57"/>
        <v>2.76558799435596</v>
      </c>
      <c r="AN22" s="31">
        <f t="shared" si="57"/>
        <v>2.7664551461701588</v>
      </c>
      <c r="AO22" s="31">
        <f t="shared" si="57"/>
        <v>2.767322952769231</v>
      </c>
      <c r="AP22" s="31">
        <f t="shared" si="57"/>
        <v>2.7681914148819153</v>
      </c>
      <c r="AQ22" s="31">
        <f t="shared" si="57"/>
        <v>2.7690605332379903</v>
      </c>
      <c r="AR22" s="31">
        <f t="shared" si="57"/>
        <v>2.7699303085682763</v>
      </c>
      <c r="AS22" s="31">
        <f t="shared" si="57"/>
        <v>2.770800741604638</v>
      </c>
      <c r="AT22" s="31">
        <f t="shared" si="57"/>
        <v>2.771671833079985</v>
      </c>
      <c r="AU22" s="31">
        <f t="shared" si="57"/>
        <v>2.772543583728276</v>
      </c>
      <c r="AV22" s="31">
        <f t="shared" si="57"/>
        <v>2.773415994284516</v>
      </c>
      <c r="AW22" s="31">
        <f t="shared" si="57"/>
        <v>2.774289065484765</v>
      </c>
      <c r="AX22" s="31">
        <f t="shared" si="57"/>
        <v>2.775162798066135</v>
      </c>
      <c r="AY22" s="31">
        <f t="shared" si="57"/>
        <v>2.7760371927667893</v>
      </c>
      <c r="AZ22" s="31">
        <f t="shared" si="57"/>
        <v>2.7769122503259545</v>
      </c>
      <c r="BA22" s="31">
        <f t="shared" si="57"/>
        <v>2.7777879714839107</v>
      </c>
      <c r="BB22" s="31">
        <f t="shared" si="57"/>
        <v>2.7786643569819978</v>
      </c>
      <c r="BC22" s="31">
        <f t="shared" si="57"/>
        <v>2.7795414075626264</v>
      </c>
      <c r="BD22" s="31">
        <f t="shared" si="57"/>
        <v>2.7804191239692613</v>
      </c>
      <c r="BE22" s="31">
        <f t="shared" si="57"/>
        <v>2.781297506946439</v>
      </c>
      <c r="BF22" s="31">
        <f t="shared" si="57"/>
        <v>2.7821765572397634</v>
      </c>
      <c r="BG22" s="31">
        <f t="shared" si="57"/>
        <v>2.783056275595908</v>
      </c>
      <c r="BH22" s="31">
        <f t="shared" si="57"/>
        <v>2.783936662762617</v>
      </c>
      <c r="BI22" s="31">
        <f t="shared" si="57"/>
        <v>2.7848177194887103</v>
      </c>
      <c r="BJ22" s="31">
        <f t="shared" si="57"/>
        <v>2.7856994465240836</v>
      </c>
      <c r="BK22" s="31">
        <f t="shared" si="57"/>
        <v>2.7865818446197084</v>
      </c>
      <c r="BL22" s="31">
        <f t="shared" si="57"/>
        <v>2.7874649145276367</v>
      </c>
      <c r="BM22" s="31">
        <f t="shared" si="57"/>
        <v>2.788348657001002</v>
      </c>
      <c r="BN22" s="31">
        <f t="shared" si="57"/>
        <v>2.7892330727940227</v>
      </c>
      <c r="BO22" s="31">
        <f aca="true" t="shared" si="58" ref="BO22:CT22">+BO14/BO21*POWER(10,3)</f>
        <v>2.790118162661999</v>
      </c>
      <c r="BP22" s="31">
        <f t="shared" si="58"/>
        <v>2.7910039273613205</v>
      </c>
      <c r="BQ22" s="31">
        <f t="shared" si="58"/>
        <v>2.7918903676494664</v>
      </c>
      <c r="BR22" s="31">
        <f t="shared" si="58"/>
        <v>2.7927774842850055</v>
      </c>
      <c r="BS22" s="31">
        <f t="shared" si="58"/>
        <v>2.7936652780276017</v>
      </c>
      <c r="BT22" s="31">
        <f t="shared" si="58"/>
        <v>2.7945537496380117</v>
      </c>
      <c r="BU22" s="31">
        <f t="shared" si="58"/>
        <v>2.7954428998780907</v>
      </c>
      <c r="BV22" s="31">
        <f t="shared" si="58"/>
        <v>2.7963327295107923</v>
      </c>
      <c r="BW22" s="78">
        <f t="shared" si="58"/>
        <v>2.79722323930017</v>
      </c>
      <c r="BX22" s="31">
        <f t="shared" si="58"/>
        <v>2.79811414610666</v>
      </c>
      <c r="BY22" s="31">
        <f t="shared" si="58"/>
        <v>2.7990057340402403</v>
      </c>
      <c r="BZ22" s="31">
        <f t="shared" si="58"/>
        <v>2.799898003867163</v>
      </c>
      <c r="CA22" s="31">
        <f t="shared" si="58"/>
        <v>2.8007909563547835</v>
      </c>
      <c r="CB22" s="31">
        <f t="shared" si="58"/>
        <v>2.8016845922715663</v>
      </c>
      <c r="CC22" s="31">
        <f t="shared" si="58"/>
        <v>2.802578912387087</v>
      </c>
      <c r="CD22" s="31">
        <f t="shared" si="58"/>
        <v>2.803473917472033</v>
      </c>
      <c r="CE22" s="31">
        <f t="shared" si="58"/>
        <v>2.804369608298205</v>
      </c>
      <c r="CF22" s="31">
        <f t="shared" si="58"/>
        <v>2.80526598563852</v>
      </c>
      <c r="CG22" s="31">
        <f t="shared" si="58"/>
        <v>2.806163050267017</v>
      </c>
      <c r="CH22" s="31">
        <f t="shared" si="58"/>
        <v>2.8070608029588477</v>
      </c>
      <c r="CI22" s="31">
        <f t="shared" si="58"/>
        <v>2.8079592444902937</v>
      </c>
      <c r="CJ22" s="31">
        <f t="shared" si="58"/>
        <v>2.8088583756387564</v>
      </c>
      <c r="CK22" s="31">
        <f t="shared" si="58"/>
        <v>2.809758197182765</v>
      </c>
      <c r="CL22" s="31">
        <f t="shared" si="58"/>
        <v>2.810658709901976</v>
      </c>
      <c r="CM22" s="31">
        <f t="shared" si="58"/>
        <v>2.8115599145771757</v>
      </c>
      <c r="CN22" s="31">
        <f t="shared" si="58"/>
        <v>2.812461811990284</v>
      </c>
      <c r="CO22" s="31">
        <f t="shared" si="58"/>
        <v>2.8133644029243556</v>
      </c>
      <c r="CP22" s="31">
        <f t="shared" si="58"/>
        <v>2.814267688163581</v>
      </c>
      <c r="CQ22" s="31">
        <f t="shared" si="58"/>
        <v>2.815171668493287</v>
      </c>
      <c r="CR22" s="31">
        <f t="shared" si="58"/>
        <v>2.8160763446999435</v>
      </c>
      <c r="CS22" s="31">
        <f t="shared" si="58"/>
        <v>2.816981717571162</v>
      </c>
      <c r="CT22" s="31">
        <f t="shared" si="58"/>
        <v>2.8178877878956983</v>
      </c>
      <c r="CU22" s="31">
        <f aca="true" t="shared" si="59" ref="CU22:DZ22">+CU14/CU21*POWER(10,3)</f>
        <v>2.818794556463454</v>
      </c>
      <c r="CV22" s="31">
        <f t="shared" si="59"/>
        <v>2.8197020240654833</v>
      </c>
      <c r="CW22" s="31">
        <f t="shared" si="59"/>
        <v>2.8206101914939845</v>
      </c>
      <c r="CX22" s="31">
        <f t="shared" si="59"/>
        <v>2.8215190595423154</v>
      </c>
      <c r="CY22" s="31">
        <f t="shared" si="59"/>
        <v>2.8224286290049827</v>
      </c>
      <c r="CZ22" s="31">
        <f t="shared" si="59"/>
        <v>2.823338900677654</v>
      </c>
      <c r="DA22" s="31">
        <f t="shared" si="59"/>
        <v>2.824249875357156</v>
      </c>
      <c r="DB22" s="31">
        <f t="shared" si="59"/>
        <v>2.825161553841473</v>
      </c>
      <c r="DC22" s="31">
        <f t="shared" si="59"/>
        <v>2.826073936929757</v>
      </c>
      <c r="DD22" s="31">
        <f t="shared" si="59"/>
        <v>2.8269870254223215</v>
      </c>
      <c r="DE22" s="31">
        <f t="shared" si="59"/>
        <v>2.8279008201206497</v>
      </c>
      <c r="DF22" s="31">
        <f t="shared" si="59"/>
        <v>2.8288153218273933</v>
      </c>
      <c r="DG22" s="31">
        <f t="shared" si="59"/>
        <v>2.8297305313463763</v>
      </c>
      <c r="DH22" s="31">
        <f t="shared" si="59"/>
        <v>2.830646449482594</v>
      </c>
      <c r="DI22" s="31">
        <f t="shared" si="59"/>
        <v>2.831563077042221</v>
      </c>
      <c r="DJ22" s="31">
        <f t="shared" si="59"/>
        <v>2.8324804148326095</v>
      </c>
      <c r="DK22" s="31">
        <f t="shared" si="59"/>
        <v>2.833398463662288</v>
      </c>
      <c r="DL22" s="31">
        <f t="shared" si="59"/>
        <v>2.8343172243409724</v>
      </c>
      <c r="DM22" s="31">
        <f t="shared" si="59"/>
        <v>2.8352366976795578</v>
      </c>
      <c r="DN22" s="31">
        <f t="shared" si="59"/>
        <v>2.8361568844901295</v>
      </c>
      <c r="DO22" s="31">
        <f t="shared" si="59"/>
        <v>2.8370777855859606</v>
      </c>
      <c r="DP22" s="31">
        <f t="shared" si="59"/>
        <v>2.8379994017815138</v>
      </c>
      <c r="DQ22" s="31">
        <f t="shared" si="59"/>
        <v>2.838921733892448</v>
      </c>
      <c r="DR22" s="31">
        <f t="shared" si="59"/>
        <v>2.839844782735612</v>
      </c>
      <c r="DS22" s="31">
        <f t="shared" si="59"/>
        <v>2.8407685491290557</v>
      </c>
      <c r="DT22" s="31">
        <f t="shared" si="59"/>
        <v>2.841693033892027</v>
      </c>
      <c r="DU22" s="31">
        <f t="shared" si="59"/>
        <v>2.842618237844977</v>
      </c>
      <c r="DV22" s="31">
        <f t="shared" si="59"/>
        <v>2.843544161809557</v>
      </c>
      <c r="DW22" s="31">
        <f t="shared" si="59"/>
        <v>2.84447080660863</v>
      </c>
      <c r="DX22" s="31">
        <f t="shared" si="59"/>
        <v>2.8453981730662616</v>
      </c>
      <c r="DY22" s="31">
        <f t="shared" si="59"/>
        <v>2.8463262620077296</v>
      </c>
      <c r="DZ22" s="31">
        <f t="shared" si="59"/>
        <v>2.8472550742595266</v>
      </c>
      <c r="EA22" s="31">
        <f aca="true" t="shared" si="60" ref="EA22:FF22">+EA14/EA21*POWER(10,3)</f>
        <v>2.8481846106493562</v>
      </c>
      <c r="EB22" s="31">
        <f t="shared" si="60"/>
        <v>2.849114872006142</v>
      </c>
      <c r="EC22" s="31">
        <f t="shared" si="60"/>
        <v>2.850045859160026</v>
      </c>
      <c r="ED22" s="31">
        <f t="shared" si="60"/>
        <v>2.850977572942369</v>
      </c>
      <c r="EE22" s="31">
        <f t="shared" si="60"/>
        <v>2.8519100141857594</v>
      </c>
      <c r="EF22" s="31">
        <f t="shared" si="60"/>
        <v>2.852843183724008</v>
      </c>
      <c r="EG22" s="31">
        <f t="shared" si="60"/>
        <v>2.853777082392159</v>
      </c>
      <c r="EH22" s="31">
        <f t="shared" si="60"/>
        <v>2.8547117110264777</v>
      </c>
      <c r="EI22" s="31">
        <f t="shared" si="60"/>
        <v>2.8556470704644714</v>
      </c>
      <c r="EJ22" s="31">
        <f t="shared" si="60"/>
        <v>2.8565831615448762</v>
      </c>
      <c r="EK22" s="31">
        <f t="shared" si="60"/>
        <v>2.857519985107669</v>
      </c>
      <c r="EL22" s="31">
        <f t="shared" si="60"/>
        <v>2.858457541994062</v>
      </c>
      <c r="EM22" s="31">
        <f t="shared" si="60"/>
        <v>2.8593958330465132</v>
      </c>
      <c r="EN22" s="31">
        <f t="shared" si="60"/>
        <v>2.8603348591087197</v>
      </c>
      <c r="EO22" s="31">
        <f t="shared" si="60"/>
        <v>2.86127462102563</v>
      </c>
      <c r="EP22" s="32">
        <f t="shared" si="60"/>
        <v>2.862215119643436</v>
      </c>
    </row>
    <row r="23" spans="1:146" ht="12.75">
      <c r="A23" s="2" t="s">
        <v>39</v>
      </c>
      <c r="B23" s="11" t="s">
        <v>40</v>
      </c>
      <c r="C23" s="33">
        <f aca="true" t="shared" si="61" ref="C23:K23">SQRT($D$6*C20*C21)/POWER(10,3)</f>
        <v>10.858508991416475</v>
      </c>
      <c r="D23" s="33">
        <f t="shared" si="61"/>
        <v>10.858955052226916</v>
      </c>
      <c r="E23" s="33">
        <f t="shared" si="61"/>
        <v>10.859400640225024</v>
      </c>
      <c r="F23" s="33">
        <f t="shared" si="61"/>
        <v>10.859845755080844</v>
      </c>
      <c r="G23" s="33">
        <f t="shared" si="61"/>
        <v>10.860290396464178</v>
      </c>
      <c r="H23" s="33">
        <f t="shared" si="61"/>
        <v>10.860734564044579</v>
      </c>
      <c r="I23" s="33">
        <f t="shared" si="61"/>
        <v>10.861178257491343</v>
      </c>
      <c r="J23" s="33">
        <f t="shared" si="61"/>
        <v>10.861621476473516</v>
      </c>
      <c r="K23" s="33">
        <f t="shared" si="61"/>
        <v>10.862064220659898</v>
      </c>
      <c r="L23" s="33">
        <f aca="true" t="shared" si="62" ref="L23:W23">SQRT($D$6*L20*L21)/POWER(10,3)</f>
        <v>10.86250648971903</v>
      </c>
      <c r="M23" s="33">
        <f t="shared" si="62"/>
        <v>10.862948283319206</v>
      </c>
      <c r="N23" s="33">
        <f t="shared" si="62"/>
        <v>10.863389601128468</v>
      </c>
      <c r="O23" s="33">
        <f t="shared" si="62"/>
        <v>10.8638304428146</v>
      </c>
      <c r="P23" s="33">
        <f t="shared" si="62"/>
        <v>10.864270808045138</v>
      </c>
      <c r="Q23" s="33">
        <f t="shared" si="62"/>
        <v>10.864710696487364</v>
      </c>
      <c r="R23" s="33">
        <f t="shared" si="62"/>
        <v>10.86515010780831</v>
      </c>
      <c r="S23" s="33">
        <f t="shared" si="62"/>
        <v>10.865589041674744</v>
      </c>
      <c r="T23" s="33">
        <f t="shared" si="62"/>
        <v>10.866027497753192</v>
      </c>
      <c r="U23" s="33">
        <f t="shared" si="62"/>
        <v>10.866465475709921</v>
      </c>
      <c r="V23" s="33">
        <f t="shared" si="62"/>
        <v>10.866902975210941</v>
      </c>
      <c r="W23" s="33">
        <f t="shared" si="62"/>
        <v>10.867339995922014</v>
      </c>
      <c r="X23" s="33">
        <f aca="true" t="shared" si="63" ref="X23:BI23">SQRT($D$6*X20*X21)/POWER(10,3)</f>
        <v>10.867776537508638</v>
      </c>
      <c r="Y23" s="33">
        <f t="shared" si="63"/>
        <v>10.868212599636067</v>
      </c>
      <c r="Z23" s="33">
        <f t="shared" si="63"/>
        <v>10.868648181969284</v>
      </c>
      <c r="AA23" s="33">
        <f t="shared" si="63"/>
        <v>10.869083284173033</v>
      </c>
      <c r="AB23" s="33">
        <f t="shared" si="63"/>
        <v>10.869517905911792</v>
      </c>
      <c r="AC23" s="33">
        <f t="shared" si="63"/>
        <v>10.869952046849791</v>
      </c>
      <c r="AD23" s="33">
        <f t="shared" si="63"/>
        <v>10.870385706650984</v>
      </c>
      <c r="AE23" s="33">
        <f t="shared" si="63"/>
        <v>10.870818884979094</v>
      </c>
      <c r="AF23" s="33">
        <f t="shared" si="63"/>
        <v>10.871251581497573</v>
      </c>
      <c r="AG23" s="33">
        <f t="shared" si="63"/>
        <v>10.871683795869613</v>
      </c>
      <c r="AH23" s="33">
        <f t="shared" si="63"/>
        <v>10.872115527758154</v>
      </c>
      <c r="AI23" s="33">
        <f t="shared" si="63"/>
        <v>10.87254677682588</v>
      </c>
      <c r="AJ23" s="33">
        <f t="shared" si="63"/>
        <v>10.872977542735208</v>
      </c>
      <c r="AK23" s="33">
        <f t="shared" si="63"/>
        <v>10.873407825148309</v>
      </c>
      <c r="AL23" s="33">
        <f t="shared" si="63"/>
        <v>10.873837623727082</v>
      </c>
      <c r="AM23" s="33">
        <f t="shared" si="63"/>
        <v>10.874266938133179</v>
      </c>
      <c r="AN23" s="33">
        <f t="shared" si="63"/>
        <v>10.874695768027982</v>
      </c>
      <c r="AO23" s="33">
        <f t="shared" si="63"/>
        <v>10.875124113072618</v>
      </c>
      <c r="AP23" s="33">
        <f t="shared" si="63"/>
        <v>10.875551972927958</v>
      </c>
      <c r="AQ23" s="33">
        <f t="shared" si="63"/>
        <v>10.875979347254608</v>
      </c>
      <c r="AR23" s="33">
        <f t="shared" si="63"/>
        <v>10.876406235712915</v>
      </c>
      <c r="AS23" s="33">
        <f t="shared" si="63"/>
        <v>10.876832637962965</v>
      </c>
      <c r="AT23" s="33">
        <f t="shared" si="63"/>
        <v>10.877258553664584</v>
      </c>
      <c r="AU23" s="33">
        <f t="shared" si="63"/>
        <v>10.877683982477334</v>
      </c>
      <c r="AV23" s="33">
        <f t="shared" si="63"/>
        <v>10.878108924060522</v>
      </c>
      <c r="AW23" s="33">
        <f t="shared" si="63"/>
        <v>10.878533378073184</v>
      </c>
      <c r="AX23" s="33">
        <f t="shared" si="63"/>
        <v>10.878957344174097</v>
      </c>
      <c r="AY23" s="33">
        <f t="shared" si="63"/>
        <v>10.879380822021783</v>
      </c>
      <c r="AZ23" s="33">
        <f t="shared" si="63"/>
        <v>10.879803811274492</v>
      </c>
      <c r="BA23" s="33">
        <f t="shared" si="63"/>
        <v>10.880226311590215</v>
      </c>
      <c r="BB23" s="33">
        <f t="shared" si="63"/>
        <v>10.880648322626683</v>
      </c>
      <c r="BC23" s="33">
        <f t="shared" si="63"/>
        <v>10.88106984404135</v>
      </c>
      <c r="BD23" s="33">
        <f t="shared" si="63"/>
        <v>10.881490875491426</v>
      </c>
      <c r="BE23" s="33">
        <f t="shared" si="63"/>
        <v>10.881911416633843</v>
      </c>
      <c r="BF23" s="33">
        <f t="shared" si="63"/>
        <v>10.882331467125272</v>
      </c>
      <c r="BG23" s="33">
        <f t="shared" si="63"/>
        <v>10.88275102662212</v>
      </c>
      <c r="BH23" s="33">
        <f t="shared" si="63"/>
        <v>10.883170094780532</v>
      </c>
      <c r="BI23" s="33">
        <f t="shared" si="63"/>
        <v>10.883588671256382</v>
      </c>
      <c r="BJ23" s="33">
        <f aca="true" t="shared" si="64" ref="BJ23:CH23">SQRT($D$6*BJ20*BJ21)/POWER(10,3)</f>
        <v>10.884006755705279</v>
      </c>
      <c r="BK23" s="33">
        <f t="shared" si="64"/>
        <v>10.884424347782574</v>
      </c>
      <c r="BL23" s="33">
        <f t="shared" si="64"/>
        <v>10.884841447143343</v>
      </c>
      <c r="BM23" s="33">
        <f t="shared" si="64"/>
        <v>10.885258053442397</v>
      </c>
      <c r="BN23" s="33">
        <f t="shared" si="64"/>
        <v>10.885674166334287</v>
      </c>
      <c r="BO23" s="33">
        <f t="shared" si="64"/>
        <v>10.88608978547329</v>
      </c>
      <c r="BP23" s="33">
        <f t="shared" si="64"/>
        <v>10.886504910513422</v>
      </c>
      <c r="BQ23" s="33">
        <f t="shared" si="64"/>
        <v>10.886919541108423</v>
      </c>
      <c r="BR23" s="33">
        <f t="shared" si="64"/>
        <v>10.887333676911771</v>
      </c>
      <c r="BS23" s="33">
        <f t="shared" si="64"/>
        <v>10.887747317576672</v>
      </c>
      <c r="BT23" s="33">
        <f t="shared" si="64"/>
        <v>10.888160462756073</v>
      </c>
      <c r="BU23" s="33">
        <f t="shared" si="64"/>
        <v>10.888573112102641</v>
      </c>
      <c r="BV23" s="33">
        <f t="shared" si="64"/>
        <v>10.888985265268781</v>
      </c>
      <c r="BW23" s="79">
        <f t="shared" si="64"/>
        <v>10.889396921906627</v>
      </c>
      <c r="BX23" s="33">
        <f t="shared" si="64"/>
        <v>10.88980795081492</v>
      </c>
      <c r="BY23" s="33">
        <f t="shared" si="64"/>
        <v>10.890218482756852</v>
      </c>
      <c r="BZ23" s="33">
        <f t="shared" si="64"/>
        <v>10.89062851738424</v>
      </c>
      <c r="CA23" s="33">
        <f t="shared" si="64"/>
        <v>10.891038054348648</v>
      </c>
      <c r="CB23" s="33">
        <f t="shared" si="64"/>
        <v>10.891447093301363</v>
      </c>
      <c r="CC23" s="33">
        <f t="shared" si="64"/>
        <v>10.891855633893393</v>
      </c>
      <c r="CD23" s="33">
        <f t="shared" si="64"/>
        <v>10.89226367577549</v>
      </c>
      <c r="CE23" s="33">
        <f t="shared" si="64"/>
        <v>10.892671218598128</v>
      </c>
      <c r="CF23" s="33">
        <f t="shared" si="64"/>
        <v>10.893078262011514</v>
      </c>
      <c r="CG23" s="33">
        <f t="shared" si="64"/>
        <v>10.893484805665567</v>
      </c>
      <c r="CH23" s="33">
        <f t="shared" si="64"/>
        <v>10.893890849209964</v>
      </c>
      <c r="CI23" s="33">
        <f aca="true" t="shared" si="65" ref="CI23:CO23">SQRT($D$6*CI20*CI21)/POWER(10,3)</f>
        <v>10.894296392294084</v>
      </c>
      <c r="CJ23" s="33">
        <f t="shared" si="65"/>
        <v>10.894701434567045</v>
      </c>
      <c r="CK23" s="33">
        <f t="shared" si="65"/>
        <v>10.895105975677692</v>
      </c>
      <c r="CL23" s="33">
        <f t="shared" si="65"/>
        <v>10.895510015274594</v>
      </c>
      <c r="CM23" s="33">
        <f t="shared" si="65"/>
        <v>10.895913553006057</v>
      </c>
      <c r="CN23" s="33">
        <f t="shared" si="65"/>
        <v>10.896316588520095</v>
      </c>
      <c r="CO23" s="33">
        <f t="shared" si="65"/>
        <v>10.896719121464466</v>
      </c>
      <c r="CP23" s="33">
        <f aca="true" t="shared" si="66" ref="CP23:CU23">SQRT($D$6*CP20*CP21)/POWER(10,3)</f>
        <v>10.89712115148664</v>
      </c>
      <c r="CQ23" s="33">
        <f t="shared" si="66"/>
        <v>10.897522678233827</v>
      </c>
      <c r="CR23" s="33">
        <f t="shared" si="66"/>
        <v>10.89792370135295</v>
      </c>
      <c r="CS23" s="33">
        <f t="shared" si="66"/>
        <v>10.898324220490663</v>
      </c>
      <c r="CT23" s="33">
        <f t="shared" si="66"/>
        <v>10.89872423529334</v>
      </c>
      <c r="CU23" s="33">
        <f t="shared" si="66"/>
        <v>10.89912374540709</v>
      </c>
      <c r="CV23" s="33">
        <f aca="true" t="shared" si="67" ref="CV23:DA23">SQRT($D$6*CV20*CV21)/POWER(10,3)</f>
        <v>10.89952275047773</v>
      </c>
      <c r="CW23" s="33">
        <f t="shared" si="67"/>
        <v>10.899921250150824</v>
      </c>
      <c r="CX23" s="33">
        <f t="shared" si="67"/>
        <v>10.900319244071628</v>
      </c>
      <c r="CY23" s="33">
        <f t="shared" si="67"/>
        <v>10.900716731885156</v>
      </c>
      <c r="CZ23" s="33">
        <f t="shared" si="67"/>
        <v>10.901113713236116</v>
      </c>
      <c r="DA23" s="33">
        <f t="shared" si="67"/>
        <v>10.901510187768952</v>
      </c>
      <c r="DB23" s="33">
        <f>SQRT($D$6*DB20*DB21)/POWER(10,3)</f>
        <v>10.901906155127834</v>
      </c>
      <c r="DC23" s="33">
        <f aca="true" t="shared" si="68" ref="DC23:DJ23">SQRT($D$6*DC20*DC21)/POWER(10,3)</f>
        <v>10.902301614956647</v>
      </c>
      <c r="DD23" s="33">
        <f t="shared" si="68"/>
        <v>10.902696566898996</v>
      </c>
      <c r="DE23" s="33">
        <f t="shared" si="68"/>
        <v>10.903091010598216</v>
      </c>
      <c r="DF23" s="33">
        <f t="shared" si="68"/>
        <v>10.903484945697354</v>
      </c>
      <c r="DG23" s="33">
        <f t="shared" si="68"/>
        <v>10.903878371839182</v>
      </c>
      <c r="DH23" s="33">
        <f t="shared" si="68"/>
        <v>10.9042712886662</v>
      </c>
      <c r="DI23" s="33">
        <f t="shared" si="68"/>
        <v>10.904663695820613</v>
      </c>
      <c r="DJ23" s="33">
        <f t="shared" si="68"/>
        <v>10.905055592944352</v>
      </c>
      <c r="DK23" s="33">
        <f aca="true" t="shared" si="69" ref="DK23:DT23">SQRT($D$6*DK20*DK21)/POWER(10,3)</f>
        <v>10.90544697967908</v>
      </c>
      <c r="DL23" s="33">
        <f t="shared" si="69"/>
        <v>10.905837855666155</v>
      </c>
      <c r="DM23" s="33">
        <f t="shared" si="69"/>
        <v>10.90622822054668</v>
      </c>
      <c r="DN23" s="33">
        <f t="shared" si="69"/>
        <v>10.906618073961457</v>
      </c>
      <c r="DO23" s="33">
        <f t="shared" si="69"/>
        <v>10.907007415551014</v>
      </c>
      <c r="DP23" s="33">
        <f t="shared" si="69"/>
        <v>10.907396244955601</v>
      </c>
      <c r="DQ23" s="33">
        <f t="shared" si="69"/>
        <v>10.907784561815173</v>
      </c>
      <c r="DR23" s="33">
        <f t="shared" si="69"/>
        <v>10.908172365769419</v>
      </c>
      <c r="DS23" s="33">
        <f t="shared" si="69"/>
        <v>10.908559656457735</v>
      </c>
      <c r="DT23" s="33">
        <f t="shared" si="69"/>
        <v>10.908946433519233</v>
      </c>
      <c r="DU23" s="33">
        <f aca="true" t="shared" si="70" ref="DU23:ED23">SQRT($D$6*DU20*DU21)/POWER(10,3)</f>
        <v>10.909332696592747</v>
      </c>
      <c r="DV23" s="33">
        <f t="shared" si="70"/>
        <v>10.909718445316825</v>
      </c>
      <c r="DW23" s="33">
        <f t="shared" si="70"/>
        <v>10.910103679329726</v>
      </c>
      <c r="DX23" s="33">
        <f t="shared" si="70"/>
        <v>10.910488398269433</v>
      </c>
      <c r="DY23" s="33">
        <f t="shared" si="70"/>
        <v>10.91087260177364</v>
      </c>
      <c r="DZ23" s="33">
        <f t="shared" si="70"/>
        <v>10.911256289479754</v>
      </c>
      <c r="EA23" s="33">
        <f t="shared" si="70"/>
        <v>10.911639461024901</v>
      </c>
      <c r="EB23" s="33">
        <f t="shared" si="70"/>
        <v>10.912022116045915</v>
      </c>
      <c r="EC23" s="33">
        <f t="shared" si="70"/>
        <v>10.91240425417935</v>
      </c>
      <c r="ED23" s="33">
        <f t="shared" si="70"/>
        <v>10.912785875061475</v>
      </c>
      <c r="EE23" s="33">
        <f>SQRT($D$6*EE20*EE21)/POWER(10,3)</f>
        <v>10.913166978328267</v>
      </c>
      <c r="EF23" s="33">
        <f>SQRT($D$6*EF20*EF21)/POWER(10,3)</f>
        <v>10.913547563615419</v>
      </c>
      <c r="EG23" s="33">
        <f>SQRT($D$6*EG20*EG21)/POWER(10,3)</f>
        <v>10.91392763055833</v>
      </c>
      <c r="EH23" s="33">
        <f>SQRT($D$6*EH20*EH21)/POWER(10,3)</f>
        <v>10.914307178792125</v>
      </c>
      <c r="EI23" s="33">
        <f>SQRT($D$6*EI20*EI21)/POWER(10,3)</f>
        <v>10.914686207951629</v>
      </c>
      <c r="EJ23" s="33">
        <f aca="true" t="shared" si="71" ref="EJ23:EO23">SQRT($D$6*EJ20*EJ21)/POWER(10,3)</f>
        <v>10.915064717671383</v>
      </c>
      <c r="EK23" s="33">
        <f t="shared" si="71"/>
        <v>10.915442707585639</v>
      </c>
      <c r="EL23" s="33">
        <f t="shared" si="71"/>
        <v>10.915820177328364</v>
      </c>
      <c r="EM23" s="33">
        <f t="shared" si="71"/>
        <v>10.916197126533227</v>
      </c>
      <c r="EN23" s="33">
        <f>SQRT($D$6*EN20*EN21)/POWER(10,3)</f>
        <v>10.916573554833619</v>
      </c>
      <c r="EO23" s="33">
        <f t="shared" si="71"/>
        <v>10.91694946186263</v>
      </c>
      <c r="EP23" s="34">
        <f>SQRT($D$6*EP20*EP21)/POWER(10,3)</f>
        <v>10.917324847253068</v>
      </c>
    </row>
    <row r="24" spans="1:146" ht="12.75">
      <c r="A24" s="3" t="s">
        <v>41</v>
      </c>
      <c r="B24" s="14" t="s">
        <v>42</v>
      </c>
      <c r="C24" s="35">
        <f aca="true" t="shared" si="72" ref="C24:W24">POWER(10,6)/(2*PI()*C14*C20)</f>
        <v>197.43042181326862</v>
      </c>
      <c r="D24" s="35">
        <f t="shared" si="72"/>
        <v>197.35329196140285</v>
      </c>
      <c r="E24" s="35">
        <f t="shared" si="72"/>
        <v>197.27618350454762</v>
      </c>
      <c r="F24" s="35">
        <f t="shared" si="72"/>
        <v>197.19909643149757</v>
      </c>
      <c r="G24" s="35">
        <f t="shared" si="72"/>
        <v>197.1220307310516</v>
      </c>
      <c r="H24" s="35">
        <f t="shared" si="72"/>
        <v>197.04498639201253</v>
      </c>
      <c r="I24" s="35">
        <f t="shared" si="72"/>
        <v>196.9679634031873</v>
      </c>
      <c r="J24" s="35">
        <f t="shared" si="72"/>
        <v>196.89096175338696</v>
      </c>
      <c r="K24" s="35">
        <f t="shared" si="72"/>
        <v>196.81398143142664</v>
      </c>
      <c r="L24" s="35">
        <f t="shared" si="72"/>
        <v>196.73702242612538</v>
      </c>
      <c r="M24" s="35">
        <f t="shared" si="72"/>
        <v>196.66008472630648</v>
      </c>
      <c r="N24" s="35">
        <f t="shared" si="72"/>
        <v>196.58316832079723</v>
      </c>
      <c r="O24" s="35">
        <f t="shared" si="72"/>
        <v>196.5062731984288</v>
      </c>
      <c r="P24" s="35">
        <f t="shared" si="72"/>
        <v>196.42939934803672</v>
      </c>
      <c r="Q24" s="35">
        <f t="shared" si="72"/>
        <v>196.35254675846028</v>
      </c>
      <c r="R24" s="35">
        <f t="shared" si="72"/>
        <v>196.2757154185429</v>
      </c>
      <c r="S24" s="35">
        <f t="shared" si="72"/>
        <v>196.19890531713216</v>
      </c>
      <c r="T24" s="35">
        <f t="shared" si="72"/>
        <v>196.12211644307953</v>
      </c>
      <c r="U24" s="35">
        <f t="shared" si="72"/>
        <v>196.0453487852405</v>
      </c>
      <c r="V24" s="35">
        <f t="shared" si="72"/>
        <v>195.96860233247466</v>
      </c>
      <c r="W24" s="35">
        <f t="shared" si="72"/>
        <v>195.89187707364553</v>
      </c>
      <c r="X24" s="35">
        <f aca="true" t="shared" si="73" ref="X24:BI24">POWER(10,6)/(2*PI()*X14*X20)</f>
        <v>195.8151729976208</v>
      </c>
      <c r="Y24" s="35">
        <f t="shared" si="73"/>
        <v>195.738490093272</v>
      </c>
      <c r="Z24" s="35">
        <f t="shared" si="73"/>
        <v>195.66182834947477</v>
      </c>
      <c r="AA24" s="35">
        <f t="shared" si="73"/>
        <v>195.5851877551087</v>
      </c>
      <c r="AB24" s="35">
        <f t="shared" si="73"/>
        <v>195.50856829905743</v>
      </c>
      <c r="AC24" s="35">
        <f t="shared" si="73"/>
        <v>195.4319699702085</v>
      </c>
      <c r="AD24" s="35">
        <f t="shared" si="73"/>
        <v>195.35539275745367</v>
      </c>
      <c r="AE24" s="35">
        <f t="shared" si="73"/>
        <v>195.27883664968834</v>
      </c>
      <c r="AF24" s="35">
        <f t="shared" si="73"/>
        <v>195.20230163581212</v>
      </c>
      <c r="AG24" s="35">
        <f t="shared" si="73"/>
        <v>195.12578770472868</v>
      </c>
      <c r="AH24" s="35">
        <f t="shared" si="73"/>
        <v>195.04929484534546</v>
      </c>
      <c r="AI24" s="35">
        <f t="shared" si="73"/>
        <v>194.97282304657398</v>
      </c>
      <c r="AJ24" s="35">
        <f t="shared" si="73"/>
        <v>194.8963722973297</v>
      </c>
      <c r="AK24" s="35">
        <f t="shared" si="73"/>
        <v>194.81994258653202</v>
      </c>
      <c r="AL24" s="35">
        <f t="shared" si="73"/>
        <v>194.7435339031045</v>
      </c>
      <c r="AM24" s="35">
        <f t="shared" si="73"/>
        <v>194.6671462359742</v>
      </c>
      <c r="AN24" s="35">
        <f t="shared" si="73"/>
        <v>194.59077957407266</v>
      </c>
      <c r="AO24" s="35">
        <f t="shared" si="73"/>
        <v>194.5144339063351</v>
      </c>
      <c r="AP24" s="35">
        <f t="shared" si="73"/>
        <v>194.43810922170067</v>
      </c>
      <c r="AQ24" s="35">
        <f t="shared" si="73"/>
        <v>194.3618055091126</v>
      </c>
      <c r="AR24" s="35">
        <f t="shared" si="73"/>
        <v>194.28552275751778</v>
      </c>
      <c r="AS24" s="35">
        <f t="shared" si="73"/>
        <v>194.20926095586745</v>
      </c>
      <c r="AT24" s="35">
        <f t="shared" si="73"/>
        <v>194.1330200931164</v>
      </c>
      <c r="AU24" s="35">
        <f t="shared" si="73"/>
        <v>194.05680015822355</v>
      </c>
      <c r="AV24" s="35">
        <f t="shared" si="73"/>
        <v>193.98060114015166</v>
      </c>
      <c r="AW24" s="35">
        <f t="shared" si="73"/>
        <v>193.9044230278675</v>
      </c>
      <c r="AX24" s="35">
        <f t="shared" si="73"/>
        <v>193.82826581034166</v>
      </c>
      <c r="AY24" s="35">
        <f t="shared" si="73"/>
        <v>193.75212947654862</v>
      </c>
      <c r="AZ24" s="35">
        <f t="shared" si="73"/>
        <v>193.6760140154669</v>
      </c>
      <c r="BA24" s="35">
        <f t="shared" si="73"/>
        <v>193.59991941607882</v>
      </c>
      <c r="BB24" s="35">
        <f t="shared" si="73"/>
        <v>193.52384566737058</v>
      </c>
      <c r="BC24" s="35">
        <f t="shared" si="73"/>
        <v>193.44779275833235</v>
      </c>
      <c r="BD24" s="35">
        <f t="shared" si="73"/>
        <v>193.3717606779582</v>
      </c>
      <c r="BE24" s="35">
        <f t="shared" si="73"/>
        <v>193.29574941524598</v>
      </c>
      <c r="BF24" s="35">
        <f t="shared" si="73"/>
        <v>193.21975895919743</v>
      </c>
      <c r="BG24" s="35">
        <f t="shared" si="73"/>
        <v>193.1437892988183</v>
      </c>
      <c r="BH24" s="35">
        <f t="shared" si="73"/>
        <v>193.06784042311816</v>
      </c>
      <c r="BI24" s="35">
        <f t="shared" si="73"/>
        <v>192.99191232111036</v>
      </c>
      <c r="BJ24" s="35">
        <f aca="true" t="shared" si="74" ref="BJ24:CH24">POWER(10,6)/(2*PI()*BJ14*BJ20)</f>
        <v>192.91600498181234</v>
      </c>
      <c r="BK24" s="35">
        <f t="shared" si="74"/>
        <v>192.84011839424508</v>
      </c>
      <c r="BL24" s="35">
        <f t="shared" si="74"/>
        <v>192.76425254743364</v>
      </c>
      <c r="BM24" s="35">
        <f t="shared" si="74"/>
        <v>192.68840743040695</v>
      </c>
      <c r="BN24" s="35">
        <f t="shared" si="74"/>
        <v>192.6125830321977</v>
      </c>
      <c r="BO24" s="35">
        <f t="shared" si="74"/>
        <v>192.53677934184242</v>
      </c>
      <c r="BP24" s="35">
        <f t="shared" si="74"/>
        <v>192.46099634838149</v>
      </c>
      <c r="BQ24" s="35">
        <f t="shared" si="74"/>
        <v>192.3852340408593</v>
      </c>
      <c r="BR24" s="35">
        <f t="shared" si="74"/>
        <v>192.30949240832382</v>
      </c>
      <c r="BS24" s="35">
        <f t="shared" si="74"/>
        <v>192.2337714398271</v>
      </c>
      <c r="BT24" s="35">
        <f t="shared" si="74"/>
        <v>192.15807112442477</v>
      </c>
      <c r="BU24" s="35">
        <f t="shared" si="74"/>
        <v>192.08239145117645</v>
      </c>
      <c r="BV24" s="35">
        <f t="shared" si="74"/>
        <v>192.00673240914546</v>
      </c>
      <c r="BW24" s="80">
        <f t="shared" si="74"/>
        <v>191.93109398739915</v>
      </c>
      <c r="BX24" s="35">
        <f t="shared" si="74"/>
        <v>191.85550025193095</v>
      </c>
      <c r="BY24" s="35">
        <f t="shared" si="74"/>
        <v>191.77992711251085</v>
      </c>
      <c r="BZ24" s="35">
        <f t="shared" si="74"/>
        <v>191.70437455822727</v>
      </c>
      <c r="CA24" s="35">
        <f t="shared" si="74"/>
        <v>191.62884257817225</v>
      </c>
      <c r="CB24" s="35">
        <f t="shared" si="74"/>
        <v>191.55333116144166</v>
      </c>
      <c r="CC24" s="35">
        <f t="shared" si="74"/>
        <v>191.47784029713534</v>
      </c>
      <c r="CD24" s="35">
        <f t="shared" si="74"/>
        <v>191.4023699743566</v>
      </c>
      <c r="CE24" s="35">
        <f t="shared" si="74"/>
        <v>191.3269201822128</v>
      </c>
      <c r="CF24" s="35">
        <f t="shared" si="74"/>
        <v>191.25149090981498</v>
      </c>
      <c r="CG24" s="35">
        <f t="shared" si="74"/>
        <v>191.1760821462781</v>
      </c>
      <c r="CH24" s="35">
        <f t="shared" si="74"/>
        <v>191.10069388072066</v>
      </c>
      <c r="CI24" s="35">
        <f aca="true" t="shared" si="75" ref="CI24:CO24">POWER(10,6)/(2*PI()*CI14*CI20)</f>
        <v>191.02532610226515</v>
      </c>
      <c r="CJ24" s="35">
        <f t="shared" si="75"/>
        <v>190.94997880003766</v>
      </c>
      <c r="CK24" s="35">
        <f t="shared" si="75"/>
        <v>190.87465196316822</v>
      </c>
      <c r="CL24" s="35">
        <f t="shared" si="75"/>
        <v>190.7993455807905</v>
      </c>
      <c r="CM24" s="35">
        <f t="shared" si="75"/>
        <v>190.72405964204188</v>
      </c>
      <c r="CN24" s="35">
        <f t="shared" si="75"/>
        <v>190.64879413606366</v>
      </c>
      <c r="CO24" s="35">
        <f t="shared" si="75"/>
        <v>190.5735490520008</v>
      </c>
      <c r="CP24" s="35">
        <f aca="true" t="shared" si="76" ref="CP24:CU24">POWER(10,6)/(2*PI()*CP14*CP20)</f>
        <v>190.49832437900196</v>
      </c>
      <c r="CQ24" s="35">
        <f t="shared" si="76"/>
        <v>190.4231201062196</v>
      </c>
      <c r="CR24" s="35">
        <f t="shared" si="76"/>
        <v>190.34793622281</v>
      </c>
      <c r="CS24" s="35">
        <f t="shared" si="76"/>
        <v>190.27277271793298</v>
      </c>
      <c r="CT24" s="35">
        <f t="shared" si="76"/>
        <v>190.19762958075228</v>
      </c>
      <c r="CU24" s="35">
        <f t="shared" si="76"/>
        <v>190.12250680043525</v>
      </c>
      <c r="CV24" s="35">
        <f aca="true" t="shared" si="77" ref="CV24:DA24">POWER(10,6)/(2*PI()*CV14*CV20)</f>
        <v>190.04740436615307</v>
      </c>
      <c r="CW24" s="35">
        <f t="shared" si="77"/>
        <v>189.9723222670804</v>
      </c>
      <c r="CX24" s="35">
        <f t="shared" si="77"/>
        <v>189.89726049239593</v>
      </c>
      <c r="CY24" s="35">
        <f t="shared" si="77"/>
        <v>189.82221903128186</v>
      </c>
      <c r="CZ24" s="35">
        <f t="shared" si="77"/>
        <v>189.7471978729242</v>
      </c>
      <c r="DA24" s="35">
        <f t="shared" si="77"/>
        <v>189.6721970065127</v>
      </c>
      <c r="DB24" s="35">
        <f>POWER(10,6)/(2*PI()*DB14*DB20)</f>
        <v>189.59721642124055</v>
      </c>
      <c r="DC24" s="35">
        <f aca="true" t="shared" si="78" ref="DC24:DJ24">POWER(10,6)/(2*PI()*DC14*DC20)</f>
        <v>189.52225610630487</v>
      </c>
      <c r="DD24" s="35">
        <f t="shared" si="78"/>
        <v>189.4473160509065</v>
      </c>
      <c r="DE24" s="35">
        <f t="shared" si="78"/>
        <v>189.37239624424984</v>
      </c>
      <c r="DF24" s="35">
        <f t="shared" si="78"/>
        <v>189.29749667554304</v>
      </c>
      <c r="DG24" s="35">
        <f t="shared" si="78"/>
        <v>189.22261733399796</v>
      </c>
      <c r="DH24" s="35">
        <f t="shared" si="78"/>
        <v>189.14775820882997</v>
      </c>
      <c r="DI24" s="35">
        <f t="shared" si="78"/>
        <v>189.07291928925827</v>
      </c>
      <c r="DJ24" s="35">
        <f t="shared" si="78"/>
        <v>188.99810056450585</v>
      </c>
      <c r="DK24" s="35">
        <f aca="true" t="shared" si="79" ref="DK24:DT24">POWER(10,6)/(2*PI()*DK14*DK20)</f>
        <v>188.923302023799</v>
      </c>
      <c r="DL24" s="35">
        <f t="shared" si="79"/>
        <v>188.84852365636806</v>
      </c>
      <c r="DM24" s="35">
        <f t="shared" si="79"/>
        <v>188.7737654514467</v>
      </c>
      <c r="DN24" s="35">
        <f t="shared" si="79"/>
        <v>188.6990273982725</v>
      </c>
      <c r="DO24" s="35">
        <f t="shared" si="79"/>
        <v>188.6243094860866</v>
      </c>
      <c r="DP24" s="35">
        <f t="shared" si="79"/>
        <v>188.5496117041336</v>
      </c>
      <c r="DQ24" s="35">
        <f t="shared" si="79"/>
        <v>188.47493404166207</v>
      </c>
      <c r="DR24" s="35">
        <f t="shared" si="79"/>
        <v>188.40027648792406</v>
      </c>
      <c r="DS24" s="35">
        <f t="shared" si="79"/>
        <v>188.32563903217516</v>
      </c>
      <c r="DT24" s="35">
        <f t="shared" si="79"/>
        <v>188.2510216636748</v>
      </c>
      <c r="DU24" s="35">
        <f aca="true" t="shared" si="80" ref="DU24:ED24">POWER(10,6)/(2*PI()*DU14*DU20)</f>
        <v>188.17642437168593</v>
      </c>
      <c r="DV24" s="35">
        <f t="shared" si="80"/>
        <v>188.10184714547495</v>
      </c>
      <c r="DW24" s="35">
        <f t="shared" si="80"/>
        <v>188.02728997431225</v>
      </c>
      <c r="DX24" s="35">
        <f t="shared" si="80"/>
        <v>187.95275284747152</v>
      </c>
      <c r="DY24" s="35">
        <f t="shared" si="80"/>
        <v>187.87823575423008</v>
      </c>
      <c r="DZ24" s="35">
        <f t="shared" si="80"/>
        <v>187.80373868386917</v>
      </c>
      <c r="EA24" s="35">
        <f t="shared" si="80"/>
        <v>187.72926162567325</v>
      </c>
      <c r="EB24" s="35">
        <f t="shared" si="80"/>
        <v>187.65480456893067</v>
      </c>
      <c r="EC24" s="35">
        <f t="shared" si="80"/>
        <v>187.58036750293311</v>
      </c>
      <c r="ED24" s="35">
        <f t="shared" si="80"/>
        <v>187.50595041697602</v>
      </c>
      <c r="EE24" s="35">
        <f>POWER(10,6)/(2*PI()*EE14*EE20)</f>
        <v>187.43155330035847</v>
      </c>
      <c r="EF24" s="35">
        <f>POWER(10,6)/(2*PI()*EF14*EF20)</f>
        <v>187.35717614238285</v>
      </c>
      <c r="EG24" s="35">
        <f>POWER(10,6)/(2*PI()*EG14*EG20)</f>
        <v>187.2828189323556</v>
      </c>
      <c r="EH24" s="35">
        <f>POWER(10,6)/(2*PI()*EH14*EH20)</f>
        <v>187.20848165958628</v>
      </c>
      <c r="EI24" s="35">
        <f>POWER(10,6)/(2*PI()*EI14*EI20)</f>
        <v>187.13416431338823</v>
      </c>
      <c r="EJ24" s="35">
        <f aca="true" t="shared" si="81" ref="EJ24:EO24">POWER(10,6)/(2*PI()*EJ14*EJ20)</f>
        <v>187.05986688307834</v>
      </c>
      <c r="EK24" s="35">
        <f t="shared" si="81"/>
        <v>186.9855893579771</v>
      </c>
      <c r="EL24" s="35">
        <f t="shared" si="81"/>
        <v>186.9113317274084</v>
      </c>
      <c r="EM24" s="35">
        <f t="shared" si="81"/>
        <v>186.83709398069993</v>
      </c>
      <c r="EN24" s="35">
        <f>POWER(10,6)/(2*PI()*EN14*EN20)</f>
        <v>186.7628761071827</v>
      </c>
      <c r="EO24" s="35">
        <f t="shared" si="81"/>
        <v>186.68867809619138</v>
      </c>
      <c r="EP24" s="36">
        <f>POWER(10,6)/(2*PI()*EP14*EP20)</f>
        <v>186.6144999370643</v>
      </c>
    </row>
    <row r="26" ht="12.75">
      <c r="D26" s="4" t="s">
        <v>70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26"/>
  <sheetViews>
    <sheetView showGridLines="0" showZeros="0" zoomScalePageLayoutView="0" workbookViewId="0" topLeftCell="B1">
      <selection activeCell="D3" sqref="D3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21" width="9.7109375" style="0" customWidth="1"/>
  </cols>
  <sheetData>
    <row r="1" spans="1:2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13.5" thickBot="1">
      <c r="A3" s="2" t="s">
        <v>33</v>
      </c>
      <c r="B3" s="11" t="s">
        <v>2</v>
      </c>
      <c r="C3" s="12"/>
      <c r="D3" s="37">
        <v>2</v>
      </c>
      <c r="E3" s="12" t="s">
        <v>2</v>
      </c>
      <c r="F3" s="39" t="s">
        <v>45</v>
      </c>
      <c r="G3" s="39"/>
      <c r="H3" s="39"/>
      <c r="I3" s="39"/>
      <c r="J3" s="39"/>
      <c r="K3" s="39"/>
      <c r="L3" s="40"/>
      <c r="M3" s="40"/>
      <c r="N3" s="40"/>
      <c r="O3" s="40"/>
      <c r="P3" s="12"/>
      <c r="Q3" s="12"/>
      <c r="R3" s="12"/>
      <c r="S3" s="12"/>
      <c r="T3" s="12"/>
      <c r="U3" s="13"/>
    </row>
    <row r="4" spans="1:21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40"/>
      <c r="M4" s="40"/>
      <c r="N4" s="40"/>
      <c r="O4" s="40"/>
      <c r="P4" s="12"/>
      <c r="Q4" s="12"/>
      <c r="R4" s="12"/>
      <c r="S4" s="12"/>
      <c r="T4" s="12"/>
      <c r="U4" s="13"/>
    </row>
    <row r="5" spans="1:21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2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 ht="12.75">
      <c r="A8" s="2" t="s">
        <v>0</v>
      </c>
      <c r="B8" s="11" t="s">
        <v>3</v>
      </c>
      <c r="C8" s="12"/>
      <c r="D8" s="18">
        <f>+PI()*POWER(D3,2)/4</f>
        <v>3.141592653589793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 ht="12.75">
      <c r="A9" s="2" t="s">
        <v>49</v>
      </c>
      <c r="B9" s="11" t="s">
        <v>2</v>
      </c>
      <c r="C9" s="12"/>
      <c r="D9" s="18">
        <f>+PI()*D3</f>
        <v>6.283185307179586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1:21" ht="12.75">
      <c r="A10" s="3" t="s">
        <v>36</v>
      </c>
      <c r="B10" s="14" t="s">
        <v>32</v>
      </c>
      <c r="C10" s="15"/>
      <c r="D10" s="19">
        <f>0.623*D3*(LOG(D3/D4)+4.68)*POWER(D5,2)</f>
        <v>5.335446749194641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12.75">
      <c r="A11" s="4" t="s">
        <v>10</v>
      </c>
      <c r="B11" s="5"/>
      <c r="U11" s="13"/>
    </row>
    <row r="12" spans="1:21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spans="1:21" ht="13.5" thickBot="1">
      <c r="A13" s="2" t="s">
        <v>11</v>
      </c>
      <c r="B13" s="11"/>
      <c r="C13" s="178" t="s">
        <v>68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9"/>
    </row>
    <row r="14" spans="1:21" ht="13.5" thickBot="1">
      <c r="A14" s="3" t="s">
        <v>22</v>
      </c>
      <c r="B14" s="14" t="s">
        <v>23</v>
      </c>
      <c r="C14" s="41">
        <f aca="true" t="shared" si="0" ref="C14:K14">+D14-((D22*POWER(10,-3))/2)</f>
        <v>10.01034934585538</v>
      </c>
      <c r="D14" s="65">
        <f t="shared" si="0"/>
        <v>10.022851126926925</v>
      </c>
      <c r="E14" s="65">
        <f t="shared" si="0"/>
        <v>10.035411042010663</v>
      </c>
      <c r="F14" s="65">
        <f t="shared" si="0"/>
        <v>10.048029579735624</v>
      </c>
      <c r="G14" s="65">
        <f t="shared" si="0"/>
        <v>10.060707234630431</v>
      </c>
      <c r="H14" s="65">
        <f t="shared" si="0"/>
        <v>10.073444507216319</v>
      </c>
      <c r="I14" s="65">
        <f t="shared" si="0"/>
        <v>10.086241904101975</v>
      </c>
      <c r="J14" s="65">
        <f t="shared" si="0"/>
        <v>10.099099938080226</v>
      </c>
      <c r="K14" s="65">
        <f t="shared" si="0"/>
        <v>10.112019128226628</v>
      </c>
      <c r="L14" s="65">
        <v>10.125</v>
      </c>
      <c r="M14" s="65">
        <f aca="true" t="shared" si="1" ref="M14:U14">+L14+((L22*POWER(10,-3))/2)</f>
        <v>10.137980871773372</v>
      </c>
      <c r="N14" s="65">
        <f t="shared" si="1"/>
        <v>10.151023659805631</v>
      </c>
      <c r="O14" s="65">
        <f t="shared" si="1"/>
        <v>10.164128896347984</v>
      </c>
      <c r="P14" s="65">
        <f t="shared" si="1"/>
        <v>10.177297120214645</v>
      </c>
      <c r="Q14" s="65">
        <f t="shared" si="1"/>
        <v>10.190528876888406</v>
      </c>
      <c r="R14" s="65">
        <f t="shared" si="1"/>
        <v>10.203824718628304</v>
      </c>
      <c r="S14" s="65">
        <f t="shared" si="1"/>
        <v>10.217185204579442</v>
      </c>
      <c r="T14" s="65">
        <f t="shared" si="1"/>
        <v>10.230610900884994</v>
      </c>
      <c r="U14" s="42">
        <f t="shared" si="1"/>
        <v>10.244102380800474</v>
      </c>
    </row>
    <row r="15" spans="1:21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83"/>
      <c r="M15" s="9"/>
      <c r="N15" s="9"/>
      <c r="O15" s="9"/>
      <c r="P15" s="9"/>
      <c r="Q15" s="9"/>
      <c r="R15" s="9"/>
      <c r="S15" s="9"/>
      <c r="T15" s="9"/>
      <c r="U15" s="10"/>
    </row>
    <row r="16" spans="1:21" ht="12.75">
      <c r="A16" s="2" t="s">
        <v>47</v>
      </c>
      <c r="B16" s="20"/>
      <c r="C16" s="18">
        <f aca="true" t="shared" si="2" ref="C16:U16">+$D$9*C14/300</f>
        <v>0.20965626643204435</v>
      </c>
      <c r="D16" s="18">
        <f t="shared" si="2"/>
        <v>0.2099181031225187</v>
      </c>
      <c r="E16" s="18">
        <f t="shared" si="2"/>
        <v>0.21018115736889725</v>
      </c>
      <c r="F16" s="18">
        <f t="shared" si="2"/>
        <v>0.2104454394050025</v>
      </c>
      <c r="G16" s="18">
        <f t="shared" si="2"/>
        <v>0.21071095958821764</v>
      </c>
      <c r="H16" s="18">
        <f t="shared" si="2"/>
        <v>0.21097772840143494</v>
      </c>
      <c r="I16" s="18">
        <f t="shared" si="2"/>
        <v>0.21124575645504196</v>
      </c>
      <c r="J16" s="18">
        <f t="shared" si="2"/>
        <v>0.21151505448894647</v>
      </c>
      <c r="K16" s="18">
        <f t="shared" si="2"/>
        <v>0.21178563337464157</v>
      </c>
      <c r="L16" s="73">
        <f t="shared" si="2"/>
        <v>0.21205750411731103</v>
      </c>
      <c r="M16" s="18">
        <f t="shared" si="2"/>
        <v>0.2123293748599805</v>
      </c>
      <c r="N16" s="18">
        <f t="shared" si="2"/>
        <v>0.21260254237374365</v>
      </c>
      <c r="O16" s="18">
        <f t="shared" si="2"/>
        <v>0.21287701780604373</v>
      </c>
      <c r="P16" s="18">
        <f t="shared" si="2"/>
        <v>0.21315281244177925</v>
      </c>
      <c r="Q16" s="18">
        <f t="shared" si="2"/>
        <v>0.21342993770551508</v>
      </c>
      <c r="R16" s="18">
        <f t="shared" si="2"/>
        <v>0.21370840516373746</v>
      </c>
      <c r="S16" s="18">
        <f t="shared" si="2"/>
        <v>0.213988226527154</v>
      </c>
      <c r="T16" s="18">
        <f t="shared" si="2"/>
        <v>0.21426941365303964</v>
      </c>
      <c r="U16" s="21">
        <f t="shared" si="2"/>
        <v>0.21455197854762986</v>
      </c>
    </row>
    <row r="17" spans="1:21" ht="12.75">
      <c r="A17" s="2" t="s">
        <v>29</v>
      </c>
      <c r="B17" s="11" t="s">
        <v>24</v>
      </c>
      <c r="C17" s="22">
        <f aca="true" t="shared" si="3" ref="C17:U17">2.376*POWER(10,-6)*POWER($D$5,2)*POWER($D$3,4)*POWER(C14,4)</f>
        <v>0.3817362077267553</v>
      </c>
      <c r="D17" s="23">
        <f t="shared" si="3"/>
        <v>0.3836467625001723</v>
      </c>
      <c r="E17" s="18">
        <f t="shared" si="3"/>
        <v>0.38557341418673186</v>
      </c>
      <c r="F17" s="18">
        <f t="shared" si="3"/>
        <v>0.38751635680667723</v>
      </c>
      <c r="G17" s="18">
        <f t="shared" si="3"/>
        <v>0.38947578743131767</v>
      </c>
      <c r="H17" s="18">
        <f t="shared" si="3"/>
        <v>0.39145190624230664</v>
      </c>
      <c r="I17" s="18">
        <f t="shared" si="3"/>
        <v>0.3934449165922964</v>
      </c>
      <c r="J17" s="18">
        <f t="shared" si="3"/>
        <v>0.3954550250669993</v>
      </c>
      <c r="K17" s="18">
        <f t="shared" si="3"/>
        <v>0.39748244154869916</v>
      </c>
      <c r="L17" s="73">
        <f t="shared" si="3"/>
        <v>0.39952737928125</v>
      </c>
      <c r="M17" s="18">
        <f t="shared" si="3"/>
        <v>0.4015801973649044</v>
      </c>
      <c r="N17" s="18">
        <f t="shared" si="3"/>
        <v>0.4036507642143657</v>
      </c>
      <c r="O17" s="18">
        <f t="shared" si="3"/>
        <v>0.40573929909184253</v>
      </c>
      <c r="P17" s="18">
        <f t="shared" si="3"/>
        <v>0.4078460247898535</v>
      </c>
      <c r="Q17" s="18">
        <f t="shared" si="3"/>
        <v>0.4099711677013981</v>
      </c>
      <c r="R17" s="18">
        <f t="shared" si="3"/>
        <v>0.4121149578917861</v>
      </c>
      <c r="S17" s="18">
        <f t="shared" si="3"/>
        <v>0.41427762917217753</v>
      </c>
      <c r="T17" s="18">
        <f t="shared" si="3"/>
        <v>0.4164594191748742</v>
      </c>
      <c r="U17" s="21">
        <f t="shared" si="3"/>
        <v>0.41866056943041646</v>
      </c>
    </row>
    <row r="18" spans="1:21" ht="12.75">
      <c r="A18" s="2" t="s">
        <v>30</v>
      </c>
      <c r="B18" s="11" t="s">
        <v>24</v>
      </c>
      <c r="C18" s="24">
        <f aca="true" t="shared" si="4" ref="C18:U18">0.028*($D$5*$D$3/$D$4)*SQRT(C14)</f>
        <v>0.03543583245733193</v>
      </c>
      <c r="D18" s="24">
        <f t="shared" si="4"/>
        <v>0.03545795320321964</v>
      </c>
      <c r="E18" s="24">
        <f t="shared" si="4"/>
        <v>0.03548016292394692</v>
      </c>
      <c r="F18" s="24">
        <f t="shared" si="4"/>
        <v>0.0355024623157611</v>
      </c>
      <c r="G18" s="24">
        <f t="shared" si="4"/>
        <v>0.03552485208290165</v>
      </c>
      <c r="H18" s="24">
        <f t="shared" si="4"/>
        <v>0.035547332937721436</v>
      </c>
      <c r="I18" s="24">
        <f t="shared" si="4"/>
        <v>0.03556990560081025</v>
      </c>
      <c r="J18" s="24">
        <f t="shared" si="4"/>
        <v>0.03559257080112062</v>
      </c>
      <c r="K18" s="24">
        <f t="shared" si="4"/>
        <v>0.035615329276096105</v>
      </c>
      <c r="L18" s="74">
        <f t="shared" si="4"/>
        <v>0.035638181771802</v>
      </c>
      <c r="M18" s="24">
        <f t="shared" si="4"/>
        <v>0.03566101962304572</v>
      </c>
      <c r="N18" s="24">
        <f t="shared" si="4"/>
        <v>0.035683951685400804</v>
      </c>
      <c r="O18" s="24">
        <f t="shared" si="4"/>
        <v>0.03570697871226144</v>
      </c>
      <c r="P18" s="24">
        <f t="shared" si="4"/>
        <v>0.03573010146584705</v>
      </c>
      <c r="Q18" s="24">
        <f t="shared" si="4"/>
        <v>0.035753320717338714</v>
      </c>
      <c r="R18" s="24">
        <f t="shared" si="4"/>
        <v>0.03577663724701827</v>
      </c>
      <c r="S18" s="24">
        <f t="shared" si="4"/>
        <v>0.03580005184441002</v>
      </c>
      <c r="T18" s="24">
        <f t="shared" si="4"/>
        <v>0.03582356530842532</v>
      </c>
      <c r="U18" s="6">
        <f t="shared" si="4"/>
        <v>0.03584717844750981</v>
      </c>
    </row>
    <row r="19" spans="1:21" ht="12.75">
      <c r="A19" s="2" t="s">
        <v>27</v>
      </c>
      <c r="B19" s="11" t="s">
        <v>28</v>
      </c>
      <c r="C19" s="25">
        <f aca="true" t="shared" si="5" ref="C19:U19">+C17/(C17+C18)</f>
        <v>0.9150570291295288</v>
      </c>
      <c r="D19" s="25">
        <f t="shared" si="5"/>
        <v>0.915395957442975</v>
      </c>
      <c r="E19" s="25">
        <f t="shared" si="5"/>
        <v>0.9157348022847446</v>
      </c>
      <c r="F19" s="25">
        <f t="shared" si="5"/>
        <v>0.9160735628986632</v>
      </c>
      <c r="G19" s="25">
        <f t="shared" si="5"/>
        <v>0.9164122385239069</v>
      </c>
      <c r="H19" s="25">
        <f t="shared" si="5"/>
        <v>0.9167508283949559</v>
      </c>
      <c r="I19" s="25">
        <f t="shared" si="5"/>
        <v>0.9170893317415507</v>
      </c>
      <c r="J19" s="25">
        <f t="shared" si="5"/>
        <v>0.917427747788645</v>
      </c>
      <c r="K19" s="25">
        <f t="shared" si="5"/>
        <v>0.9177660757563587</v>
      </c>
      <c r="L19" s="75">
        <f t="shared" si="5"/>
        <v>0.9181043148599315</v>
      </c>
      <c r="M19" s="25">
        <f t="shared" si="5"/>
        <v>0.9184408554419778</v>
      </c>
      <c r="N19" s="25">
        <f t="shared" si="5"/>
        <v>0.9187773003271109</v>
      </c>
      <c r="O19" s="25">
        <f t="shared" si="5"/>
        <v>0.9191136486870397</v>
      </c>
      <c r="P19" s="25">
        <f t="shared" si="5"/>
        <v>0.9194498996881307</v>
      </c>
      <c r="Q19" s="25">
        <f t="shared" si="5"/>
        <v>0.9197860524913538</v>
      </c>
      <c r="R19" s="25">
        <f t="shared" si="5"/>
        <v>0.9201221062522263</v>
      </c>
      <c r="S19" s="25">
        <f t="shared" si="5"/>
        <v>0.920458060120758</v>
      </c>
      <c r="T19" s="25">
        <f t="shared" si="5"/>
        <v>0.9207939132413943</v>
      </c>
      <c r="U19" s="26">
        <f t="shared" si="5"/>
        <v>0.9211296647529587</v>
      </c>
    </row>
    <row r="20" spans="1:21" ht="12.75">
      <c r="A20" s="2" t="s">
        <v>31</v>
      </c>
      <c r="B20" s="11" t="s">
        <v>24</v>
      </c>
      <c r="C20" s="27">
        <f aca="true" t="shared" si="6" ref="C20:U20">2*PI()*C14*$D$10</f>
        <v>335.58295355494096</v>
      </c>
      <c r="D20" s="27">
        <f t="shared" si="6"/>
        <v>336.00205827064434</v>
      </c>
      <c r="E20" s="27">
        <f t="shared" si="6"/>
        <v>336.423111847755</v>
      </c>
      <c r="F20" s="27">
        <f t="shared" si="6"/>
        <v>336.8461306668775</v>
      </c>
      <c r="G20" s="27">
        <f t="shared" si="6"/>
        <v>337.27113130639174</v>
      </c>
      <c r="H20" s="27">
        <f t="shared" si="6"/>
        <v>337.69813054557176</v>
      </c>
      <c r="I20" s="27">
        <f t="shared" si="6"/>
        <v>338.1271453677649</v>
      </c>
      <c r="J20" s="27">
        <f t="shared" si="6"/>
        <v>338.558192963633</v>
      </c>
      <c r="K20" s="27">
        <f t="shared" si="6"/>
        <v>338.99129073445783</v>
      </c>
      <c r="L20" s="76">
        <f t="shared" si="6"/>
        <v>339.4264562955109</v>
      </c>
      <c r="M20" s="27">
        <f t="shared" si="6"/>
        <v>339.86162185656394</v>
      </c>
      <c r="N20" s="27">
        <f t="shared" si="6"/>
        <v>340.2988630735519</v>
      </c>
      <c r="O20" s="27">
        <f t="shared" si="6"/>
        <v>340.7381977894517</v>
      </c>
      <c r="P20" s="27">
        <f t="shared" si="6"/>
        <v>341.1796440672558</v>
      </c>
      <c r="Q20" s="27">
        <f t="shared" si="6"/>
        <v>341.6232201935115</v>
      </c>
      <c r="R20" s="27">
        <f t="shared" si="6"/>
        <v>342.06894468193025</v>
      </c>
      <c r="S20" s="27">
        <f t="shared" si="6"/>
        <v>342.51683627706905</v>
      </c>
      <c r="T20" s="27">
        <f t="shared" si="6"/>
        <v>342.9669139580856</v>
      </c>
      <c r="U20" s="28">
        <f t="shared" si="6"/>
        <v>343.419196942569</v>
      </c>
    </row>
    <row r="21" spans="1:21" ht="12.75">
      <c r="A21" s="2" t="s">
        <v>37</v>
      </c>
      <c r="B21" s="11" t="s">
        <v>38</v>
      </c>
      <c r="C21" s="29">
        <f aca="true" t="shared" si="7" ref="C21:U21">+C20/(2*(C17+C18))</f>
        <v>402.2117031223579</v>
      </c>
      <c r="D21" s="29">
        <f t="shared" si="7"/>
        <v>400.8569286875301</v>
      </c>
      <c r="E21" s="29">
        <f t="shared" si="7"/>
        <v>399.50154818340656</v>
      </c>
      <c r="F21" s="29">
        <f t="shared" si="7"/>
        <v>398.1455616628027</v>
      </c>
      <c r="G21" s="29">
        <f t="shared" si="7"/>
        <v>396.7889691788424</v>
      </c>
      <c r="H21" s="29">
        <f t="shared" si="7"/>
        <v>395.4317707849523</v>
      </c>
      <c r="I21" s="29">
        <f t="shared" si="7"/>
        <v>394.0739665348535</v>
      </c>
      <c r="J21" s="29">
        <f t="shared" si="7"/>
        <v>392.71555648255577</v>
      </c>
      <c r="K21" s="29">
        <f t="shared" si="7"/>
        <v>391.3565406823496</v>
      </c>
      <c r="L21" s="77">
        <f t="shared" si="7"/>
        <v>389.99691918879887</v>
      </c>
      <c r="M21" s="29">
        <f t="shared" si="7"/>
        <v>388.6431661198241</v>
      </c>
      <c r="N21" s="29">
        <f t="shared" si="7"/>
        <v>387.2888378244966</v>
      </c>
      <c r="O21" s="29">
        <f t="shared" si="7"/>
        <v>385.9339345711479</v>
      </c>
      <c r="P21" s="29">
        <f t="shared" si="7"/>
        <v>384.5784566306686</v>
      </c>
      <c r="Q21" s="29">
        <f t="shared" si="7"/>
        <v>383.2224042765324</v>
      </c>
      <c r="R21" s="29">
        <f t="shared" si="7"/>
        <v>381.8657777848242</v>
      </c>
      <c r="S21" s="29">
        <f t="shared" si="7"/>
        <v>380.50857743426474</v>
      </c>
      <c r="T21" s="29">
        <f t="shared" si="7"/>
        <v>379.1508035062389</v>
      </c>
      <c r="U21" s="30">
        <f t="shared" si="7"/>
        <v>377.7924562848223</v>
      </c>
    </row>
    <row r="22" spans="1:21" ht="12.75">
      <c r="A22" s="2" t="s">
        <v>46</v>
      </c>
      <c r="B22" s="11" t="s">
        <v>43</v>
      </c>
      <c r="C22" s="31">
        <f aca="true" t="shared" si="8" ref="C22:U22">+C14/C21*POWER(10,3)</f>
        <v>24.888259760084864</v>
      </c>
      <c r="D22" s="31">
        <f t="shared" si="8"/>
        <v>25.00356214309017</v>
      </c>
      <c r="E22" s="31">
        <f t="shared" si="8"/>
        <v>25.1198301674754</v>
      </c>
      <c r="F22" s="31">
        <f t="shared" si="8"/>
        <v>25.23707544992175</v>
      </c>
      <c r="G22" s="31">
        <f t="shared" si="8"/>
        <v>25.35530978961219</v>
      </c>
      <c r="H22" s="31">
        <f t="shared" si="8"/>
        <v>25.47454517177519</v>
      </c>
      <c r="I22" s="31">
        <f t="shared" si="8"/>
        <v>25.594793771310712</v>
      </c>
      <c r="J22" s="31">
        <f t="shared" si="8"/>
        <v>25.716067956500275</v>
      </c>
      <c r="K22" s="31">
        <f t="shared" si="8"/>
        <v>25.83838029280364</v>
      </c>
      <c r="L22" s="78">
        <f t="shared" si="8"/>
        <v>25.961743546744408</v>
      </c>
      <c r="M22" s="31">
        <f t="shared" si="8"/>
        <v>26.08557606451696</v>
      </c>
      <c r="N22" s="31">
        <f t="shared" si="8"/>
        <v>26.210473084704955</v>
      </c>
      <c r="O22" s="31">
        <f t="shared" si="8"/>
        <v>26.33644773332105</v>
      </c>
      <c r="P22" s="31">
        <f t="shared" si="8"/>
        <v>26.463513347520795</v>
      </c>
      <c r="Q22" s="31">
        <f t="shared" si="8"/>
        <v>26.591683479797133</v>
      </c>
      <c r="R22" s="31">
        <f t="shared" si="8"/>
        <v>26.720971902274027</v>
      </c>
      <c r="S22" s="31">
        <f t="shared" si="8"/>
        <v>26.851392611102245</v>
      </c>
      <c r="T22" s="31">
        <f t="shared" si="8"/>
        <v>26.982959830959846</v>
      </c>
      <c r="U22" s="32">
        <f t="shared" si="8"/>
        <v>27.11568801966051</v>
      </c>
    </row>
    <row r="23" spans="1:21" ht="12.75">
      <c r="A23" s="2" t="s">
        <v>39</v>
      </c>
      <c r="B23" s="11" t="s">
        <v>40</v>
      </c>
      <c r="C23" s="33">
        <f aca="true" t="shared" si="9" ref="C23:U23">SQRT($D$6*C20*C21)/POWER(10,3)</f>
        <v>7.347799433521955</v>
      </c>
      <c r="D23" s="33">
        <f t="shared" si="9"/>
        <v>7.339993272777817</v>
      </c>
      <c r="E23" s="33">
        <f t="shared" si="9"/>
        <v>7.332163501391863</v>
      </c>
      <c r="F23" s="33">
        <f t="shared" si="9"/>
        <v>7.324309984928431</v>
      </c>
      <c r="G23" s="33">
        <f t="shared" si="9"/>
        <v>7.316432587671267</v>
      </c>
      <c r="H23" s="33">
        <f t="shared" si="9"/>
        <v>7.308531172606529</v>
      </c>
      <c r="I23" s="33">
        <f t="shared" si="9"/>
        <v>7.300605601405466</v>
      </c>
      <c r="J23" s="33">
        <f t="shared" si="9"/>
        <v>7.292655734406819</v>
      </c>
      <c r="K23" s="33">
        <f t="shared" si="9"/>
        <v>7.284681430598926</v>
      </c>
      <c r="L23" s="79">
        <f t="shared" si="9"/>
        <v>7.276682547601502</v>
      </c>
      <c r="M23" s="33">
        <f t="shared" si="9"/>
        <v>7.2686971806769725</v>
      </c>
      <c r="N23" s="33">
        <f t="shared" si="9"/>
        <v>7.260687328146101</v>
      </c>
      <c r="O23" s="33">
        <f t="shared" si="9"/>
        <v>7.252652847932683</v>
      </c>
      <c r="P23" s="33">
        <f t="shared" si="9"/>
        <v>7.244593596584589</v>
      </c>
      <c r="Q23" s="33">
        <f t="shared" si="9"/>
        <v>7.236509429255205</v>
      </c>
      <c r="R23" s="33">
        <f t="shared" si="9"/>
        <v>7.228400199684556</v>
      </c>
      <c r="S23" s="33">
        <f t="shared" si="9"/>
        <v>7.220265760180092</v>
      </c>
      <c r="T23" s="33">
        <f t="shared" si="9"/>
        <v>7.212105961597161</v>
      </c>
      <c r="U23" s="34">
        <f t="shared" si="9"/>
        <v>7.203920653319115</v>
      </c>
    </row>
    <row r="24" spans="1:21" ht="12.75">
      <c r="A24" s="3" t="s">
        <v>41</v>
      </c>
      <c r="B24" s="14" t="s">
        <v>42</v>
      </c>
      <c r="C24" s="35">
        <f aca="true" t="shared" si="10" ref="C24:U24">POWER(10,6)/(2*PI()*C14*C20)</f>
        <v>47.3773762181762</v>
      </c>
      <c r="D24" s="35">
        <f t="shared" si="10"/>
        <v>47.25925969013353</v>
      </c>
      <c r="E24" s="35">
        <f t="shared" si="10"/>
        <v>47.14103815628795</v>
      </c>
      <c r="F24" s="35">
        <f t="shared" si="10"/>
        <v>47.022710985741334</v>
      </c>
      <c r="G24" s="35">
        <f t="shared" si="10"/>
        <v>46.90427754225277</v>
      </c>
      <c r="H24" s="35">
        <f t="shared" si="10"/>
        <v>46.78573718417298</v>
      </c>
      <c r="I24" s="35">
        <f t="shared" si="10"/>
        <v>46.66708926437788</v>
      </c>
      <c r="J24" s="35">
        <f t="shared" si="10"/>
        <v>46.54833313020107</v>
      </c>
      <c r="K24" s="35">
        <f t="shared" si="10"/>
        <v>46.429468123365105</v>
      </c>
      <c r="L24" s="80">
        <f t="shared" si="10"/>
        <v>46.310493579911785</v>
      </c>
      <c r="M24" s="35">
        <f t="shared" si="10"/>
        <v>46.19197575590737</v>
      </c>
      <c r="N24" s="35">
        <f t="shared" si="10"/>
        <v>46.07335026190706</v>
      </c>
      <c r="O24" s="35">
        <f t="shared" si="10"/>
        <v>45.95461644811791</v>
      </c>
      <c r="P24" s="35">
        <f t="shared" si="10"/>
        <v>45.835773659198914</v>
      </c>
      <c r="Q24" s="35">
        <f t="shared" si="10"/>
        <v>45.71682123419267</v>
      </c>
      <c r="R24" s="35">
        <f t="shared" si="10"/>
        <v>45.59775850645583</v>
      </c>
      <c r="S24" s="35">
        <f t="shared" si="10"/>
        <v>45.478584803588596</v>
      </c>
      <c r="T24" s="35">
        <f t="shared" si="10"/>
        <v>45.35929944736284</v>
      </c>
      <c r="U24" s="36">
        <f t="shared" si="10"/>
        <v>45.23990175364927</v>
      </c>
    </row>
    <row r="26" ht="12.75">
      <c r="D26" s="4" t="s"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U26"/>
  <sheetViews>
    <sheetView showGridLines="0" showZeros="0" zoomScalePageLayoutView="0" workbookViewId="0" topLeftCell="B7">
      <selection activeCell="D3" sqref="D3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21" width="9.7109375" style="0" customWidth="1"/>
  </cols>
  <sheetData>
    <row r="1" spans="1:21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13.5" thickBot="1">
      <c r="A3" s="2" t="s">
        <v>33</v>
      </c>
      <c r="B3" s="11" t="s">
        <v>2</v>
      </c>
      <c r="C3" s="12"/>
      <c r="D3" s="37">
        <v>1.05</v>
      </c>
      <c r="E3" s="12" t="s">
        <v>2</v>
      </c>
      <c r="F3" s="39" t="s">
        <v>45</v>
      </c>
      <c r="G3" s="39"/>
      <c r="H3" s="39"/>
      <c r="I3" s="39"/>
      <c r="J3" s="39"/>
      <c r="K3" s="39"/>
      <c r="L3" s="40"/>
      <c r="M3" s="40"/>
      <c r="N3" s="40"/>
      <c r="O3" s="40"/>
      <c r="P3" s="12"/>
      <c r="Q3" s="12"/>
      <c r="R3" s="12"/>
      <c r="S3" s="12"/>
      <c r="T3" s="12"/>
      <c r="U3" s="13"/>
    </row>
    <row r="4" spans="1:21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40"/>
      <c r="M4" s="40"/>
      <c r="N4" s="40"/>
      <c r="O4" s="40"/>
      <c r="P4" s="12"/>
      <c r="Q4" s="12"/>
      <c r="R4" s="12"/>
      <c r="S4" s="12"/>
      <c r="T4" s="12"/>
      <c r="U4" s="13"/>
    </row>
    <row r="5" spans="1:21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21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 ht="12.75">
      <c r="A8" s="2" t="s">
        <v>0</v>
      </c>
      <c r="B8" s="11" t="s">
        <v>3</v>
      </c>
      <c r="C8" s="12"/>
      <c r="D8" s="18">
        <f>+PI()*POWER(D3,2)/4</f>
        <v>0.8659014751456867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 ht="12.75">
      <c r="A9" s="2" t="s">
        <v>49</v>
      </c>
      <c r="B9" s="11" t="s">
        <v>2</v>
      </c>
      <c r="C9" s="12"/>
      <c r="D9" s="18">
        <f>+PI()*D3</f>
        <v>3.2986722862692828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1:21" ht="12.75">
      <c r="A10" s="3" t="s">
        <v>36</v>
      </c>
      <c r="B10" s="14" t="s">
        <v>32</v>
      </c>
      <c r="C10" s="15"/>
      <c r="D10" s="19">
        <f>0.623*D3*(LOG(D3/D4)+4.68)*POWER(D5,2)</f>
        <v>2.618051751650193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12.75">
      <c r="A11" s="4" t="s">
        <v>10</v>
      </c>
      <c r="B11" s="5"/>
      <c r="U11" s="13"/>
    </row>
    <row r="12" spans="1:21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spans="1:21" ht="13.5" thickBot="1">
      <c r="A13" s="2" t="s">
        <v>11</v>
      </c>
      <c r="B13" s="11"/>
      <c r="C13" s="178" t="s">
        <v>68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9"/>
    </row>
    <row r="14" spans="1:21" ht="13.5" thickBot="1">
      <c r="A14" s="3" t="s">
        <v>22</v>
      </c>
      <c r="B14" s="14" t="s">
        <v>23</v>
      </c>
      <c r="C14" s="41">
        <f aca="true" t="shared" si="0" ref="C14:K14">+D14-((D22*POWER(10,-3))/2)</f>
        <v>10.098241148318706</v>
      </c>
      <c r="D14" s="65">
        <f t="shared" si="0"/>
        <v>10.101205060701147</v>
      </c>
      <c r="E14" s="65">
        <f t="shared" si="0"/>
        <v>10.104171287808825</v>
      </c>
      <c r="F14" s="65">
        <f t="shared" si="0"/>
        <v>10.107139833321146</v>
      </c>
      <c r="G14" s="65">
        <f t="shared" si="0"/>
        <v>10.110110700925908</v>
      </c>
      <c r="H14" s="65">
        <f t="shared" si="0"/>
        <v>10.113083894319331</v>
      </c>
      <c r="I14" s="65">
        <f t="shared" si="0"/>
        <v>10.116059417206074</v>
      </c>
      <c r="J14" s="65">
        <f t="shared" si="0"/>
        <v>10.119037273299265</v>
      </c>
      <c r="K14" s="65">
        <f t="shared" si="0"/>
        <v>10.122017466320527</v>
      </c>
      <c r="L14" s="65">
        <v>10.125</v>
      </c>
      <c r="M14" s="65">
        <f aca="true" t="shared" si="1" ref="M14:U14">+L14+((L22*POWER(10,-3))/2)</f>
        <v>10.127982533679473</v>
      </c>
      <c r="N14" s="65">
        <f t="shared" si="1"/>
        <v>10.130967409913751</v>
      </c>
      <c r="O14" s="65">
        <f t="shared" si="1"/>
        <v>10.133954632442705</v>
      </c>
      <c r="P14" s="65">
        <f t="shared" si="1"/>
        <v>10.136944205014773</v>
      </c>
      <c r="Q14" s="65">
        <f t="shared" si="1"/>
        <v>10.139936131386984</v>
      </c>
      <c r="R14" s="65">
        <f t="shared" si="1"/>
        <v>10.142930415324983</v>
      </c>
      <c r="S14" s="65">
        <f t="shared" si="1"/>
        <v>10.145927060603059</v>
      </c>
      <c r="T14" s="65">
        <f t="shared" si="1"/>
        <v>10.148926071004169</v>
      </c>
      <c r="U14" s="42">
        <f t="shared" si="1"/>
        <v>10.151927450319965</v>
      </c>
    </row>
    <row r="15" spans="1:21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83"/>
      <c r="M15" s="9"/>
      <c r="N15" s="9"/>
      <c r="O15" s="9"/>
      <c r="P15" s="9"/>
      <c r="Q15" s="9"/>
      <c r="R15" s="9"/>
      <c r="S15" s="9"/>
      <c r="T15" s="9"/>
      <c r="U15" s="10"/>
    </row>
    <row r="16" spans="1:21" ht="12.75">
      <c r="A16" s="2" t="s">
        <v>47</v>
      </c>
      <c r="B16" s="20"/>
      <c r="C16" s="18">
        <f aca="true" t="shared" si="2" ref="C16:U16">+$D$9*C14/300</f>
        <v>0.11103596072007671</v>
      </c>
      <c r="D16" s="18">
        <f t="shared" si="2"/>
        <v>0.11106855063885969</v>
      </c>
      <c r="E16" s="18">
        <f t="shared" si="2"/>
        <v>0.11110116600937592</v>
      </c>
      <c r="F16" s="18">
        <f t="shared" si="2"/>
        <v>0.11113380687208267</v>
      </c>
      <c r="G16" s="18">
        <f t="shared" si="2"/>
        <v>0.11116647326752935</v>
      </c>
      <c r="H16" s="18">
        <f t="shared" si="2"/>
        <v>0.11119916523635803</v>
      </c>
      <c r="I16" s="18">
        <f t="shared" si="2"/>
        <v>0.11123188281930356</v>
      </c>
      <c r="J16" s="18">
        <f t="shared" si="2"/>
        <v>0.11126462605719392</v>
      </c>
      <c r="K16" s="18">
        <f t="shared" si="2"/>
        <v>0.11129739499095047</v>
      </c>
      <c r="L16" s="73">
        <f t="shared" si="2"/>
        <v>0.1113301896615883</v>
      </c>
      <c r="M16" s="18">
        <f t="shared" si="2"/>
        <v>0.1113629843322261</v>
      </c>
      <c r="N16" s="18">
        <f t="shared" si="2"/>
        <v>0.11139580476059928</v>
      </c>
      <c r="O16" s="18">
        <f t="shared" si="2"/>
        <v>0.11142865098782989</v>
      </c>
      <c r="P16" s="18">
        <f t="shared" si="2"/>
        <v>0.11146152305513413</v>
      </c>
      <c r="Q16" s="18">
        <f t="shared" si="2"/>
        <v>0.11149442100382269</v>
      </c>
      <c r="R16" s="18">
        <f t="shared" si="2"/>
        <v>0.11152734487530101</v>
      </c>
      <c r="S16" s="18">
        <f t="shared" si="2"/>
        <v>0.1115602947110696</v>
      </c>
      <c r="T16" s="18">
        <f t="shared" si="2"/>
        <v>0.11159327055272418</v>
      </c>
      <c r="U16" s="21">
        <f t="shared" si="2"/>
        <v>0.11162627244195616</v>
      </c>
    </row>
    <row r="17" spans="1:21" ht="12.75">
      <c r="A17" s="2" t="s">
        <v>29</v>
      </c>
      <c r="B17" s="11" t="s">
        <v>24</v>
      </c>
      <c r="C17" s="22">
        <f aca="true" t="shared" si="3" ref="C17:U17">2.376*POWER(10,-6)*POWER($D$5,2)*POWER($D$3,4)*POWER(C14,4)</f>
        <v>0.030032160946672937</v>
      </c>
      <c r="D17" s="23">
        <f t="shared" si="3"/>
        <v>0.03006743516480252</v>
      </c>
      <c r="E17" s="18">
        <f t="shared" si="3"/>
        <v>0.03010276803175542</v>
      </c>
      <c r="F17" s="18">
        <f t="shared" si="3"/>
        <v>0.03013815968255212</v>
      </c>
      <c r="G17" s="18">
        <f t="shared" si="3"/>
        <v>0.03017361025261601</v>
      </c>
      <c r="H17" s="18">
        <f t="shared" si="3"/>
        <v>0.03020911987777493</v>
      </c>
      <c r="I17" s="18">
        <f t="shared" si="3"/>
        <v>0.030244688694262577</v>
      </c>
      <c r="J17" s="18">
        <f t="shared" si="3"/>
        <v>0.03028031683872007</v>
      </c>
      <c r="K17" s="18">
        <f t="shared" si="3"/>
        <v>0.030316004448197403</v>
      </c>
      <c r="L17" s="73">
        <f t="shared" si="3"/>
        <v>0.030351751660154993</v>
      </c>
      <c r="M17" s="18">
        <f t="shared" si="3"/>
        <v>0.030387530476375175</v>
      </c>
      <c r="N17" s="18">
        <f t="shared" si="3"/>
        <v>0.030423369054307044</v>
      </c>
      <c r="O17" s="18">
        <f t="shared" si="3"/>
        <v>0.030459267532178046</v>
      </c>
      <c r="P17" s="18">
        <f t="shared" si="3"/>
        <v>0.030495226048629982</v>
      </c>
      <c r="Q17" s="18">
        <f t="shared" si="3"/>
        <v>0.03053124474272059</v>
      </c>
      <c r="R17" s="18">
        <f t="shared" si="3"/>
        <v>0.030567323753924985</v>
      </c>
      <c r="S17" s="18">
        <f t="shared" si="3"/>
        <v>0.030603463222137275</v>
      </c>
      <c r="T17" s="18">
        <f t="shared" si="3"/>
        <v>0.030639663287672102</v>
      </c>
      <c r="U17" s="21">
        <f t="shared" si="3"/>
        <v>0.03067592409126616</v>
      </c>
    </row>
    <row r="18" spans="1:21" ht="12.75">
      <c r="A18" s="2" t="s">
        <v>30</v>
      </c>
      <c r="B18" s="11" t="s">
        <v>24</v>
      </c>
      <c r="C18" s="24">
        <f aca="true" t="shared" si="4" ref="C18:U18">0.028*($D$5*$D$3/$D$4)*SQRT(C14)</f>
        <v>0.01868530515561441</v>
      </c>
      <c r="D18" s="24">
        <f t="shared" si="4"/>
        <v>0.01868804709568942</v>
      </c>
      <c r="E18" s="24">
        <f t="shared" si="4"/>
        <v>0.01869079077442197</v>
      </c>
      <c r="F18" s="24">
        <f t="shared" si="4"/>
        <v>0.018693536194449106</v>
      </c>
      <c r="G18" s="24">
        <f t="shared" si="4"/>
        <v>0.018696283358413588</v>
      </c>
      <c r="H18" s="24">
        <f t="shared" si="4"/>
        <v>0.018699032268963932</v>
      </c>
      <c r="I18" s="24">
        <f t="shared" si="4"/>
        <v>0.018701782928754407</v>
      </c>
      <c r="J18" s="24">
        <f t="shared" si="4"/>
        <v>0.01870453534044506</v>
      </c>
      <c r="K18" s="24">
        <f t="shared" si="4"/>
        <v>0.018707289506701724</v>
      </c>
      <c r="L18" s="74">
        <f t="shared" si="4"/>
        <v>0.01871004543019605</v>
      </c>
      <c r="M18" s="24">
        <f t="shared" si="4"/>
        <v>0.018712800947812375</v>
      </c>
      <c r="N18" s="24">
        <f t="shared" si="4"/>
        <v>0.01871555822350277</v>
      </c>
      <c r="O18" s="24">
        <f t="shared" si="4"/>
        <v>0.01871831725994426</v>
      </c>
      <c r="P18" s="24">
        <f t="shared" si="4"/>
        <v>0.018721078059819707</v>
      </c>
      <c r="Q18" s="24">
        <f t="shared" si="4"/>
        <v>0.01872384062581783</v>
      </c>
      <c r="R18" s="24">
        <f t="shared" si="4"/>
        <v>0.018726604960633206</v>
      </c>
      <c r="S18" s="24">
        <f t="shared" si="4"/>
        <v>0.018729371066966302</v>
      </c>
      <c r="T18" s="24">
        <f t="shared" si="4"/>
        <v>0.018732138947523496</v>
      </c>
      <c r="U18" s="6">
        <f t="shared" si="4"/>
        <v>0.01873490860501707</v>
      </c>
    </row>
    <row r="19" spans="1:21" ht="12.75">
      <c r="A19" s="2" t="s">
        <v>27</v>
      </c>
      <c r="B19" s="11" t="s">
        <v>28</v>
      </c>
      <c r="C19" s="25">
        <f aca="true" t="shared" si="5" ref="C19:U19">+C17/(C17+C18)</f>
        <v>0.616455726240304</v>
      </c>
      <c r="D19" s="25">
        <f t="shared" si="5"/>
        <v>0.616698548978708</v>
      </c>
      <c r="E19" s="25">
        <f t="shared" si="5"/>
        <v>0.6169414317847284</v>
      </c>
      <c r="F19" s="25">
        <f t="shared" si="5"/>
        <v>0.6171843746419342</v>
      </c>
      <c r="G19" s="25">
        <f t="shared" si="5"/>
        <v>0.617427377533845</v>
      </c>
      <c r="H19" s="25">
        <f t="shared" si="5"/>
        <v>0.6176704404439299</v>
      </c>
      <c r="I19" s="25">
        <f t="shared" si="5"/>
        <v>0.6179135633556081</v>
      </c>
      <c r="J19" s="25">
        <f t="shared" si="5"/>
        <v>0.6181567462522483</v>
      </c>
      <c r="K19" s="25">
        <f t="shared" si="5"/>
        <v>0.6183999891171691</v>
      </c>
      <c r="L19" s="75">
        <f t="shared" si="5"/>
        <v>0.6186432919336389</v>
      </c>
      <c r="M19" s="25">
        <f t="shared" si="5"/>
        <v>0.6188864635933156</v>
      </c>
      <c r="N19" s="25">
        <f t="shared" si="5"/>
        <v>0.619129694922047</v>
      </c>
      <c r="O19" s="25">
        <f t="shared" si="5"/>
        <v>0.6193729859026602</v>
      </c>
      <c r="P19" s="25">
        <f t="shared" si="5"/>
        <v>0.6196163365179308</v>
      </c>
      <c r="Q19" s="25">
        <f t="shared" si="5"/>
        <v>0.6198597467505834</v>
      </c>
      <c r="R19" s="25">
        <f t="shared" si="5"/>
        <v>0.620103216583291</v>
      </c>
      <c r="S19" s="25">
        <f t="shared" si="5"/>
        <v>0.6203467459986752</v>
      </c>
      <c r="T19" s="25">
        <f t="shared" si="5"/>
        <v>0.6205903349793064</v>
      </c>
      <c r="U19" s="26">
        <f t="shared" si="5"/>
        <v>0.6208339835077028</v>
      </c>
    </row>
    <row r="20" spans="1:21" ht="12.75">
      <c r="A20" s="2" t="s">
        <v>31</v>
      </c>
      <c r="B20" s="11" t="s">
        <v>24</v>
      </c>
      <c r="C20" s="27">
        <f aca="true" t="shared" si="6" ref="C20:U20">2*PI()*C14*$D$10</f>
        <v>166.11308083391935</v>
      </c>
      <c r="D20" s="27">
        <f t="shared" si="6"/>
        <v>166.16183631617986</v>
      </c>
      <c r="E20" s="27">
        <f t="shared" si="6"/>
        <v>166.21062987498604</v>
      </c>
      <c r="F20" s="27">
        <f t="shared" si="6"/>
        <v>166.259461570863</v>
      </c>
      <c r="G20" s="27">
        <f t="shared" si="6"/>
        <v>166.30833146447407</v>
      </c>
      <c r="H20" s="27">
        <f t="shared" si="6"/>
        <v>166.3572396166208</v>
      </c>
      <c r="I20" s="27">
        <f t="shared" si="6"/>
        <v>166.40618608824386</v>
      </c>
      <c r="J20" s="27">
        <f t="shared" si="6"/>
        <v>166.455170940423</v>
      </c>
      <c r="K20" s="27">
        <f t="shared" si="6"/>
        <v>166.5041942343779</v>
      </c>
      <c r="L20" s="76">
        <f t="shared" si="6"/>
        <v>166.55325603146824</v>
      </c>
      <c r="M20" s="27">
        <f t="shared" si="6"/>
        <v>166.60231782855863</v>
      </c>
      <c r="N20" s="27">
        <f t="shared" si="6"/>
        <v>166.6514181599828</v>
      </c>
      <c r="O20" s="27">
        <f t="shared" si="6"/>
        <v>166.70055708726062</v>
      </c>
      <c r="P20" s="27">
        <f t="shared" si="6"/>
        <v>166.74973467205274</v>
      </c>
      <c r="Q20" s="27">
        <f t="shared" si="6"/>
        <v>166.7989509761612</v>
      </c>
      <c r="R20" s="27">
        <f t="shared" si="6"/>
        <v>166.84820606152974</v>
      </c>
      <c r="S20" s="27">
        <f t="shared" si="6"/>
        <v>166.89749999024428</v>
      </c>
      <c r="T20" s="27">
        <f t="shared" si="6"/>
        <v>166.94683282453337</v>
      </c>
      <c r="U20" s="28">
        <f t="shared" si="6"/>
        <v>166.9962046267686</v>
      </c>
    </row>
    <row r="21" spans="1:21" ht="12.75">
      <c r="A21" s="2" t="s">
        <v>37</v>
      </c>
      <c r="B21" s="11" t="s">
        <v>38</v>
      </c>
      <c r="C21" s="29">
        <f aca="true" t="shared" si="7" ref="C21:U21">+C20/(2*(C17+C18))</f>
        <v>1704.8616658874232</v>
      </c>
      <c r="D21" s="29">
        <f t="shared" si="7"/>
        <v>1704.032332491416</v>
      </c>
      <c r="E21" s="29">
        <f t="shared" si="7"/>
        <v>1703.202573676009</v>
      </c>
      <c r="F21" s="29">
        <f t="shared" si="7"/>
        <v>1702.372389335427</v>
      </c>
      <c r="G21" s="29">
        <f t="shared" si="7"/>
        <v>1701.5417793639253</v>
      </c>
      <c r="H21" s="29">
        <f t="shared" si="7"/>
        <v>1700.7107436557824</v>
      </c>
      <c r="I21" s="29">
        <f t="shared" si="7"/>
        <v>1699.8792821053078</v>
      </c>
      <c r="J21" s="29">
        <f t="shared" si="7"/>
        <v>1699.0473946068357</v>
      </c>
      <c r="K21" s="29">
        <f t="shared" si="7"/>
        <v>1698.2150810547316</v>
      </c>
      <c r="L21" s="77">
        <f t="shared" si="7"/>
        <v>1697.3823413433847</v>
      </c>
      <c r="M21" s="29">
        <f t="shared" si="7"/>
        <v>1696.5498296666065</v>
      </c>
      <c r="N21" s="29">
        <f t="shared" si="7"/>
        <v>1695.7168928191004</v>
      </c>
      <c r="O21" s="29">
        <f t="shared" si="7"/>
        <v>1694.8835306971414</v>
      </c>
      <c r="P21" s="29">
        <f t="shared" si="7"/>
        <v>1694.0497431970348</v>
      </c>
      <c r="Q21" s="29">
        <f t="shared" si="7"/>
        <v>1693.2155302151164</v>
      </c>
      <c r="R21" s="29">
        <f t="shared" si="7"/>
        <v>1692.380891647755</v>
      </c>
      <c r="S21" s="29">
        <f t="shared" si="7"/>
        <v>1691.5458273913514</v>
      </c>
      <c r="T21" s="29">
        <f t="shared" si="7"/>
        <v>1690.7103373423367</v>
      </c>
      <c r="U21" s="30">
        <f t="shared" si="7"/>
        <v>1689.874421397176</v>
      </c>
    </row>
    <row r="22" spans="1:21" ht="12.75">
      <c r="A22" s="2" t="s">
        <v>46</v>
      </c>
      <c r="B22" s="11" t="s">
        <v>43</v>
      </c>
      <c r="C22" s="31">
        <f aca="true" t="shared" si="8" ref="C22:U22">+C14/C21*POWER(10,3)</f>
        <v>5.923202656481996</v>
      </c>
      <c r="D22" s="31">
        <f t="shared" si="8"/>
        <v>5.9278247648813505</v>
      </c>
      <c r="E22" s="31">
        <f t="shared" si="8"/>
        <v>5.932454215355646</v>
      </c>
      <c r="F22" s="31">
        <f t="shared" si="8"/>
        <v>5.937091024641663</v>
      </c>
      <c r="G22" s="31">
        <f t="shared" si="8"/>
        <v>5.941735209525854</v>
      </c>
      <c r="H22" s="31">
        <f t="shared" si="8"/>
        <v>5.946386786844561</v>
      </c>
      <c r="I22" s="31">
        <f t="shared" si="8"/>
        <v>5.951045773484156</v>
      </c>
      <c r="J22" s="31">
        <f t="shared" si="8"/>
        <v>5.9557121863812625</v>
      </c>
      <c r="K22" s="31">
        <f t="shared" si="8"/>
        <v>5.960386042522905</v>
      </c>
      <c r="L22" s="78">
        <f t="shared" si="8"/>
        <v>5.96506735894673</v>
      </c>
      <c r="M22" s="31">
        <f t="shared" si="8"/>
        <v>5.969752468555404</v>
      </c>
      <c r="N22" s="31">
        <f t="shared" si="8"/>
        <v>5.974445057907745</v>
      </c>
      <c r="O22" s="31">
        <f t="shared" si="8"/>
        <v>5.9791451441353</v>
      </c>
      <c r="P22" s="31">
        <f t="shared" si="8"/>
        <v>5.983852744420709</v>
      </c>
      <c r="Q22" s="31">
        <f t="shared" si="8"/>
        <v>5.988567875997892</v>
      </c>
      <c r="R22" s="31">
        <f t="shared" si="8"/>
        <v>5.993290556152231</v>
      </c>
      <c r="S22" s="31">
        <f t="shared" si="8"/>
        <v>5.998020802220764</v>
      </c>
      <c r="T22" s="31">
        <f t="shared" si="8"/>
        <v>6.002758631592376</v>
      </c>
      <c r="U22" s="32">
        <f t="shared" si="8"/>
        <v>6.0075040617079845</v>
      </c>
    </row>
    <row r="23" spans="1:21" ht="12.75">
      <c r="A23" s="2" t="s">
        <v>39</v>
      </c>
      <c r="B23" s="11" t="s">
        <v>40</v>
      </c>
      <c r="C23" s="33">
        <f aca="true" t="shared" si="9" ref="C23:U23">SQRT($D$6*C20*C21)/POWER(10,3)</f>
        <v>10.643304443944238</v>
      </c>
      <c r="D23" s="33">
        <f t="shared" si="9"/>
        <v>10.642276852420572</v>
      </c>
      <c r="E23" s="33">
        <f t="shared" si="9"/>
        <v>10.64124753166445</v>
      </c>
      <c r="F23" s="33">
        <f t="shared" si="9"/>
        <v>10.640216479828062</v>
      </c>
      <c r="G23" s="33">
        <f t="shared" si="9"/>
        <v>10.63918369506057</v>
      </c>
      <c r="H23" s="33">
        <f t="shared" si="9"/>
        <v>10.638149175508046</v>
      </c>
      <c r="I23" s="33">
        <f t="shared" si="9"/>
        <v>10.637112919313514</v>
      </c>
      <c r="J23" s="33">
        <f t="shared" si="9"/>
        <v>10.636074924616901</v>
      </c>
      <c r="K23" s="33">
        <f t="shared" si="9"/>
        <v>10.635035189555074</v>
      </c>
      <c r="L23" s="79">
        <f t="shared" si="9"/>
        <v>10.63399371226178</v>
      </c>
      <c r="M23" s="33">
        <f t="shared" si="9"/>
        <v>10.632951310602396</v>
      </c>
      <c r="N23" s="33">
        <f t="shared" si="9"/>
        <v>10.631907166376926</v>
      </c>
      <c r="O23" s="33">
        <f t="shared" si="9"/>
        <v>10.6308612777185</v>
      </c>
      <c r="P23" s="33">
        <f t="shared" si="9"/>
        <v>10.62981364275714</v>
      </c>
      <c r="Q23" s="33">
        <f t="shared" si="9"/>
        <v>10.62876425961976</v>
      </c>
      <c r="R23" s="33">
        <f t="shared" si="9"/>
        <v>10.627713126430166</v>
      </c>
      <c r="S23" s="33">
        <f t="shared" si="9"/>
        <v>10.626660241309041</v>
      </c>
      <c r="T23" s="33">
        <f t="shared" si="9"/>
        <v>10.625605602373948</v>
      </c>
      <c r="U23" s="34">
        <f t="shared" si="9"/>
        <v>10.62454920773931</v>
      </c>
    </row>
    <row r="24" spans="1:21" ht="12.75">
      <c r="A24" s="3" t="s">
        <v>41</v>
      </c>
      <c r="B24" s="14" t="s">
        <v>42</v>
      </c>
      <c r="C24" s="35">
        <f aca="true" t="shared" si="10" ref="C24:U24">POWER(10,6)/(2*PI()*C14*C20)</f>
        <v>94.87910102314504</v>
      </c>
      <c r="D24" s="35">
        <f t="shared" si="10"/>
        <v>94.8234300247593</v>
      </c>
      <c r="E24" s="35">
        <f t="shared" si="10"/>
        <v>94.76776459007264</v>
      </c>
      <c r="F24" s="35">
        <f t="shared" si="10"/>
        <v>94.71210470732949</v>
      </c>
      <c r="G24" s="35">
        <f t="shared" si="10"/>
        <v>94.65645036476462</v>
      </c>
      <c r="H24" s="35">
        <f t="shared" si="10"/>
        <v>94.60080155060331</v>
      </c>
      <c r="I24" s="35">
        <f t="shared" si="10"/>
        <v>94.54515825306103</v>
      </c>
      <c r="J24" s="35">
        <f t="shared" si="10"/>
        <v>94.4895204603438</v>
      </c>
      <c r="K24" s="35">
        <f t="shared" si="10"/>
        <v>94.4338881606477</v>
      </c>
      <c r="L24" s="80">
        <f t="shared" si="10"/>
        <v>94.37826134215923</v>
      </c>
      <c r="M24" s="35">
        <f t="shared" si="10"/>
        <v>94.32268366013864</v>
      </c>
      <c r="N24" s="35">
        <f t="shared" si="10"/>
        <v>94.26711146248415</v>
      </c>
      <c r="O24" s="35">
        <f t="shared" si="10"/>
        <v>94.21154473741937</v>
      </c>
      <c r="P24" s="35">
        <f t="shared" si="10"/>
        <v>94.15598347315839</v>
      </c>
      <c r="Q24" s="35">
        <f t="shared" si="10"/>
        <v>94.10042765790544</v>
      </c>
      <c r="R24" s="35">
        <f t="shared" si="10"/>
        <v>94.04487727985507</v>
      </c>
      <c r="S24" s="35">
        <f t="shared" si="10"/>
        <v>93.98933232719206</v>
      </c>
      <c r="T24" s="35">
        <f t="shared" si="10"/>
        <v>93.93379278809135</v>
      </c>
      <c r="U24" s="36">
        <f t="shared" si="10"/>
        <v>93.87825865071802</v>
      </c>
    </row>
    <row r="26" ht="12.75">
      <c r="D26" s="4" t="s"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S26"/>
  <sheetViews>
    <sheetView showGridLines="0" showZeros="0" zoomScalePageLayoutView="0" workbookViewId="0" topLeftCell="A4">
      <selection activeCell="AM26" sqref="AM26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45" width="9.7109375" style="0" customWidth="1"/>
  </cols>
  <sheetData>
    <row r="1" spans="1:45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/>
    </row>
    <row r="3" spans="1:45" ht="13.5" thickBot="1">
      <c r="A3" s="2" t="s">
        <v>33</v>
      </c>
      <c r="B3" s="11" t="s">
        <v>2</v>
      </c>
      <c r="C3" s="12"/>
      <c r="D3" s="37">
        <v>2</v>
      </c>
      <c r="E3" s="12" t="s">
        <v>2</v>
      </c>
      <c r="F3" s="39" t="s">
        <v>45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</row>
    <row r="4" spans="1:45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0"/>
      <c r="Y4" s="40"/>
      <c r="Z4" s="40"/>
      <c r="AA4" s="40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</row>
    <row r="5" spans="1:45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3"/>
    </row>
    <row r="6" spans="1:45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</row>
    <row r="7" spans="1:45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0"/>
    </row>
    <row r="8" spans="1:45" ht="12.75">
      <c r="A8" s="2" t="s">
        <v>0</v>
      </c>
      <c r="B8" s="11" t="s">
        <v>3</v>
      </c>
      <c r="C8" s="12"/>
      <c r="D8" s="18">
        <f>+PI()*POWER(D3,2)/4</f>
        <v>3.141592653589793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"/>
    </row>
    <row r="9" spans="1:45" ht="12.75">
      <c r="A9" s="2" t="s">
        <v>49</v>
      </c>
      <c r="B9" s="11" t="s">
        <v>2</v>
      </c>
      <c r="C9" s="12"/>
      <c r="D9" s="18">
        <f>+PI()*D3</f>
        <v>6.283185307179586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3"/>
    </row>
    <row r="10" spans="1:45" ht="12.75">
      <c r="A10" s="3" t="s">
        <v>36</v>
      </c>
      <c r="B10" s="14" t="s">
        <v>32</v>
      </c>
      <c r="C10" s="15"/>
      <c r="D10" s="19">
        <f>0.623*D3*(LOG(D3/D4)+4.68)*POWER(D5,2)</f>
        <v>5.335446749194641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6"/>
    </row>
    <row r="11" spans="1:45" ht="12.75">
      <c r="A11" s="4" t="s">
        <v>10</v>
      </c>
      <c r="B11" s="5"/>
      <c r="AS11" s="12"/>
    </row>
    <row r="12" spans="1:45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0"/>
    </row>
    <row r="13" spans="1:45" ht="13.5" thickBot="1">
      <c r="A13" s="2" t="s">
        <v>11</v>
      </c>
      <c r="B13" s="11"/>
      <c r="C13" s="178" t="s">
        <v>66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</row>
    <row r="14" spans="1:45" ht="13.5" thickBot="1">
      <c r="A14" s="3" t="s">
        <v>22</v>
      </c>
      <c r="B14" s="14" t="s">
        <v>23</v>
      </c>
      <c r="C14" s="41">
        <f aca="true" t="shared" si="0" ref="C14:W14">+D14-((D22*POWER(10,-3))/2)</f>
        <v>13.298625647780181</v>
      </c>
      <c r="D14" s="65">
        <f t="shared" si="0"/>
        <v>13.33571149198646</v>
      </c>
      <c r="E14" s="65">
        <f t="shared" si="0"/>
        <v>13.373204092868182</v>
      </c>
      <c r="F14" s="65">
        <f t="shared" si="0"/>
        <v>13.411111425500392</v>
      </c>
      <c r="G14" s="65">
        <f t="shared" si="0"/>
        <v>13.449441690728706</v>
      </c>
      <c r="H14" s="65">
        <f t="shared" si="0"/>
        <v>13.48820332356187</v>
      </c>
      <c r="I14" s="65">
        <f t="shared" si="0"/>
        <v>13.527405001952054</v>
      </c>
      <c r="J14" s="65">
        <f t="shared" si="0"/>
        <v>13.567055655984403</v>
      </c>
      <c r="K14" s="65">
        <f t="shared" si="0"/>
        <v>13.607164477498644</v>
      </c>
      <c r="L14" s="65">
        <f t="shared" si="0"/>
        <v>13.647740930167192</v>
      </c>
      <c r="M14" s="65">
        <f t="shared" si="0"/>
        <v>13.688794760055668</v>
      </c>
      <c r="N14" s="65">
        <f t="shared" si="0"/>
        <v>13.730336006693566</v>
      </c>
      <c r="O14" s="65">
        <f t="shared" si="0"/>
        <v>13.77237501468461</v>
      </c>
      <c r="P14" s="65">
        <f t="shared" si="0"/>
        <v>13.814922445888369</v>
      </c>
      <c r="Q14" s="65">
        <f t="shared" si="0"/>
        <v>13.857989292206868</v>
      </c>
      <c r="R14" s="65">
        <f t="shared" si="0"/>
        <v>13.901586889012222</v>
      </c>
      <c r="S14" s="65">
        <f t="shared" si="0"/>
        <v>13.945726929253878</v>
      </c>
      <c r="T14" s="65">
        <f t="shared" si="0"/>
        <v>13.990421478286741</v>
      </c>
      <c r="U14" s="65">
        <f t="shared" si="0"/>
        <v>14.035682989464402</v>
      </c>
      <c r="V14" s="65">
        <f t="shared" si="0"/>
        <v>14.081524320544846</v>
      </c>
      <c r="W14" s="65">
        <f t="shared" si="0"/>
        <v>14.127958750959477</v>
      </c>
      <c r="X14" s="65">
        <v>14.175</v>
      </c>
      <c r="Y14" s="65">
        <f aca="true" t="shared" si="1" ref="Y14:AS14">+X14+((X22*POWER(10,-3))/2)</f>
        <v>14.222041249040524</v>
      </c>
      <c r="Z14" s="65">
        <f t="shared" si="1"/>
        <v>14.269695363888085</v>
      </c>
      <c r="AA14" s="65">
        <f t="shared" si="1"/>
        <v>14.31797653620257</v>
      </c>
      <c r="AB14" s="65">
        <f t="shared" si="1"/>
        <v>14.36689943104563</v>
      </c>
      <c r="AC14" s="65">
        <f t="shared" si="1"/>
        <v>14.416479207586882</v>
      </c>
      <c r="AD14" s="65">
        <f t="shared" si="1"/>
        <v>14.466731540934758</v>
      </c>
      <c r="AE14" s="65">
        <f t="shared" si="1"/>
        <v>14.517672645165165</v>
      </c>
      <c r="AF14" s="65">
        <f t="shared" si="1"/>
        <v>14.569319297626746</v>
      </c>
      <c r="AG14" s="65">
        <f t="shared" si="1"/>
        <v>14.62168886460757</v>
      </c>
      <c r="AH14" s="65">
        <f t="shared" si="1"/>
        <v>14.67479932845465</v>
      </c>
      <c r="AI14" s="65">
        <f t="shared" si="1"/>
        <v>14.728669316244899</v>
      </c>
      <c r="AJ14" s="65">
        <f t="shared" si="1"/>
        <v>14.783318130113916</v>
      </c>
      <c r="AK14" s="65">
        <f t="shared" si="1"/>
        <v>14.838765779357573</v>
      </c>
      <c r="AL14" s="65">
        <f t="shared" si="1"/>
        <v>14.895033014430657</v>
      </c>
      <c r="AM14" s="65">
        <f t="shared" si="1"/>
        <v>14.952141362977034</v>
      </c>
      <c r="AN14" s="65">
        <f t="shared" si="1"/>
        <v>15.010113168036932</v>
      </c>
      <c r="AO14" s="65">
        <f t="shared" si="1"/>
        <v>15.068971628589177</v>
      </c>
      <c r="AP14" s="65">
        <f t="shared" si="1"/>
        <v>15.128740842599564</v>
      </c>
      <c r="AQ14" s="65">
        <f t="shared" si="1"/>
        <v>15.189445852761263</v>
      </c>
      <c r="AR14" s="65">
        <f t="shared" si="1"/>
        <v>15.251112695129288</v>
      </c>
      <c r="AS14" s="42">
        <f t="shared" si="1"/>
        <v>15.31376845086879</v>
      </c>
    </row>
    <row r="15" spans="1:45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8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0"/>
    </row>
    <row r="16" spans="1:45" ht="12.75">
      <c r="A16" s="2" t="s">
        <v>47</v>
      </c>
      <c r="B16" s="20"/>
      <c r="C16" s="18">
        <f aca="true" t="shared" si="2" ref="C16:AS16">+$D$9*C14/300</f>
        <v>0.27852576425271347</v>
      </c>
      <c r="D16" s="18">
        <f t="shared" si="2"/>
        <v>0.2793024883574509</v>
      </c>
      <c r="E16" s="18">
        <f t="shared" si="2"/>
        <v>0.28008773155407757</v>
      </c>
      <c r="F16" s="18">
        <f t="shared" si="2"/>
        <v>0.2808816608721745</v>
      </c>
      <c r="G16" s="18">
        <f t="shared" si="2"/>
        <v>0.2816844480698506</v>
      </c>
      <c r="H16" s="18">
        <f t="shared" si="2"/>
        <v>0.282496269809516</v>
      </c>
      <c r="I16" s="18">
        <f t="shared" si="2"/>
        <v>0.283317307841776</v>
      </c>
      <c r="J16" s="18">
        <f t="shared" si="2"/>
        <v>0.28414774919789637</v>
      </c>
      <c r="K16" s="18">
        <f t="shared" si="2"/>
        <v>0.2849877863913182</v>
      </c>
      <c r="L16" s="18">
        <f t="shared" si="2"/>
        <v>0.28583761762873316</v>
      </c>
      <c r="M16" s="18">
        <f t="shared" si="2"/>
        <v>0.28669744703126226</v>
      </c>
      <c r="N16" s="18">
        <f t="shared" si="2"/>
        <v>0.2875674848663195</v>
      </c>
      <c r="O16" s="18">
        <f t="shared" si="2"/>
        <v>0.2884479477907786</v>
      </c>
      <c r="P16" s="18">
        <f t="shared" si="2"/>
        <v>0.28933905910610425</v>
      </c>
      <c r="Q16" s="18">
        <f t="shared" si="2"/>
        <v>0.2902410490261541</v>
      </c>
      <c r="R16" s="18">
        <f t="shared" si="2"/>
        <v>0.2911541549584066</v>
      </c>
      <c r="S16" s="18">
        <f t="shared" si="2"/>
        <v>0.2920786217994222</v>
      </c>
      <c r="T16" s="18">
        <f t="shared" si="2"/>
        <v>0.2930147022454032</v>
      </c>
      <c r="U16" s="18">
        <f t="shared" si="2"/>
        <v>0.2939626571187773</v>
      </c>
      <c r="V16" s="18">
        <f t="shared" si="2"/>
        <v>0.29492275571179793</v>
      </c>
      <c r="W16" s="18">
        <f t="shared" si="2"/>
        <v>0.29589527614822614</v>
      </c>
      <c r="X16" s="73">
        <f t="shared" si="2"/>
        <v>0.29688050576423547</v>
      </c>
      <c r="Y16" s="18">
        <f t="shared" si="2"/>
        <v>0.2978657353802448</v>
      </c>
      <c r="Z16" s="18">
        <f t="shared" si="2"/>
        <v>0.29886380082770087</v>
      </c>
      <c r="AA16" s="18">
        <f t="shared" si="2"/>
        <v>0.2998749993360335</v>
      </c>
      <c r="AB16" s="18">
        <f t="shared" si="2"/>
        <v>0.30089963804957554</v>
      </c>
      <c r="AC16" s="18">
        <f t="shared" si="2"/>
        <v>0.301938034461233</v>
      </c>
      <c r="AD16" s="18">
        <f t="shared" si="2"/>
        <v>0.30299051686970924</v>
      </c>
      <c r="AE16" s="18">
        <f t="shared" si="2"/>
        <v>0.3040574248618159</v>
      </c>
      <c r="AF16" s="18">
        <f t="shared" si="2"/>
        <v>0.30513910982152126</v>
      </c>
      <c r="AG16" s="18">
        <f t="shared" si="2"/>
        <v>0.3062359354675122</v>
      </c>
      <c r="AH16" s="18">
        <f t="shared" si="2"/>
        <v>0.30734827842118373</v>
      </c>
      <c r="AI16" s="18">
        <f t="shared" si="2"/>
        <v>0.3084765288071225</v>
      </c>
      <c r="AJ16" s="18">
        <f t="shared" si="2"/>
        <v>0.3096210908883112</v>
      </c>
      <c r="AK16" s="18">
        <f t="shared" si="2"/>
        <v>0.31078238373846245</v>
      </c>
      <c r="AL16" s="18">
        <f t="shared" si="2"/>
        <v>0.3119608419540852</v>
      </c>
      <c r="AM16" s="18">
        <f t="shared" si="2"/>
        <v>0.3131569164090982</v>
      </c>
      <c r="AN16" s="18">
        <f t="shared" si="2"/>
        <v>0.31437107505504164</v>
      </c>
      <c r="AO16" s="18">
        <f t="shared" si="2"/>
        <v>0.31560380377019187</v>
      </c>
      <c r="AP16" s="18">
        <f t="shared" si="2"/>
        <v>0.3168556072611643</v>
      </c>
      <c r="AQ16" s="18">
        <f t="shared" si="2"/>
        <v>0.3181270100208982</v>
      </c>
      <c r="AR16" s="18">
        <f t="shared" si="2"/>
        <v>0.3194185573472547</v>
      </c>
      <c r="AS16" s="21">
        <f t="shared" si="2"/>
        <v>0.32073081642683027</v>
      </c>
    </row>
    <row r="17" spans="1:45" ht="12.75">
      <c r="A17" s="2" t="s">
        <v>29</v>
      </c>
      <c r="B17" s="11" t="s">
        <v>24</v>
      </c>
      <c r="C17" s="22">
        <f aca="true" t="shared" si="3" ref="C17:AS17">2.376*POWER(10,-6)*POWER($D$5,2)*POWER($D$3,4)*POWER(C14,4)</f>
        <v>1.1890317807384485</v>
      </c>
      <c r="D17" s="23">
        <f t="shared" si="3"/>
        <v>1.2023507652292138</v>
      </c>
      <c r="E17" s="18">
        <f t="shared" si="3"/>
        <v>1.2159292595268911</v>
      </c>
      <c r="F17" s="18">
        <f t="shared" si="3"/>
        <v>1.2297745533370197</v>
      </c>
      <c r="G17" s="18">
        <f t="shared" si="3"/>
        <v>1.243894205125331</v>
      </c>
      <c r="H17" s="18">
        <f t="shared" si="3"/>
        <v>1.258296054430199</v>
      </c>
      <c r="I17" s="18">
        <f t="shared" si="3"/>
        <v>1.2729882348513089</v>
      </c>
      <c r="J17" s="18">
        <f t="shared" si="3"/>
        <v>1.287979187757975</v>
      </c>
      <c r="K17" s="18">
        <f t="shared" si="3"/>
        <v>1.3032776767637002</v>
      </c>
      <c r="L17" s="18">
        <f t="shared" si="3"/>
        <v>1.3188928030170737</v>
      </c>
      <c r="M17" s="18">
        <f t="shared" si="3"/>
        <v>1.33483402136282</v>
      </c>
      <c r="N17" s="18">
        <f t="shared" si="3"/>
        <v>1.3511111574309167</v>
      </c>
      <c r="O17" s="18">
        <f t="shared" si="3"/>
        <v>1.3677344257161013</v>
      </c>
      <c r="P17" s="18">
        <f t="shared" si="3"/>
        <v>1.3847144487148983</v>
      </c>
      <c r="Q17" s="18">
        <f t="shared" si="3"/>
        <v>1.4020622771925222</v>
      </c>
      <c r="R17" s="18">
        <f t="shared" si="3"/>
        <v>1.419789411657692</v>
      </c>
      <c r="S17" s="18">
        <f t="shared" si="3"/>
        <v>1.4379078251295803</v>
      </c>
      <c r="T17" s="18">
        <f t="shared" si="3"/>
        <v>1.4564299872878648</v>
      </c>
      <c r="U17" s="18">
        <f t="shared" si="3"/>
        <v>1.4753688901042021</v>
      </c>
      <c r="V17" s="18">
        <f t="shared" si="3"/>
        <v>1.4947380750614754</v>
      </c>
      <c r="W17" s="18">
        <f t="shared" si="3"/>
        <v>1.5145516620759214</v>
      </c>
      <c r="X17" s="73">
        <f t="shared" si="3"/>
        <v>1.5348243802468502</v>
      </c>
      <c r="Y17" s="18">
        <f t="shared" si="3"/>
        <v>1.555299937803444</v>
      </c>
      <c r="Z17" s="18">
        <f t="shared" si="3"/>
        <v>1.576250457868886</v>
      </c>
      <c r="AA17" s="18">
        <f t="shared" si="3"/>
        <v>1.5976917935408717</v>
      </c>
      <c r="AB17" s="18">
        <f t="shared" si="3"/>
        <v>1.6196404915249938</v>
      </c>
      <c r="AC17" s="18">
        <f t="shared" si="3"/>
        <v>1.6421138298136122</v>
      </c>
      <c r="AD17" s="18">
        <f t="shared" si="3"/>
        <v>1.66512985781752</v>
      </c>
      <c r="AE17" s="18">
        <f t="shared" si="3"/>
        <v>1.6887074391370078</v>
      </c>
      <c r="AF17" s="18">
        <f t="shared" si="3"/>
        <v>1.7128662971752417</v>
      </c>
      <c r="AG17" s="18">
        <f t="shared" si="3"/>
        <v>1.7376270638147515</v>
      </c>
      <c r="AH17" s="18">
        <f t="shared" si="3"/>
        <v>1.7630113313975102</v>
      </c>
      <c r="AI17" s="18">
        <f t="shared" si="3"/>
        <v>1.7890417082707544</v>
      </c>
      <c r="AJ17" s="18">
        <f t="shared" si="3"/>
        <v>1.815741878184574</v>
      </c>
      <c r="AK17" s="18">
        <f t="shared" si="3"/>
        <v>1.8431366638536262</v>
      </c>
      <c r="AL17" s="18">
        <f t="shared" si="3"/>
        <v>1.8712520950244234</v>
      </c>
      <c r="AM17" s="18">
        <f t="shared" si="3"/>
        <v>1.9001154814217671</v>
      </c>
      <c r="AN17" s="18">
        <f t="shared" si="3"/>
        <v>1.9297554909834895</v>
      </c>
      <c r="AO17" s="18">
        <f t="shared" si="3"/>
        <v>1.9602022338320528</v>
      </c>
      <c r="AP17" s="18">
        <f t="shared" si="3"/>
        <v>1.9914873524752563</v>
      </c>
      <c r="AQ17" s="18">
        <f t="shared" si="3"/>
        <v>2.0236441187768155</v>
      </c>
      <c r="AR17" s="18">
        <f t="shared" si="3"/>
        <v>2.056707538291517</v>
      </c>
      <c r="AS17" s="21">
        <f t="shared" si="3"/>
        <v>2.0907144626196708</v>
      </c>
    </row>
    <row r="18" spans="1:45" ht="12.75">
      <c r="A18" s="2" t="s">
        <v>30</v>
      </c>
      <c r="B18" s="11" t="s">
        <v>24</v>
      </c>
      <c r="C18" s="24">
        <f aca="true" t="shared" si="4" ref="C18:AS18">0.028*($D$5*$D$3/$D$4)*SQRT(C14)</f>
        <v>0.040843354431994765</v>
      </c>
      <c r="D18" s="24">
        <f t="shared" si="4"/>
        <v>0.04090026466362757</v>
      </c>
      <c r="E18" s="24">
        <f t="shared" si="4"/>
        <v>0.0409577187036752</v>
      </c>
      <c r="F18" s="24">
        <f t="shared" si="4"/>
        <v>0.0410157264621117</v>
      </c>
      <c r="G18" s="24">
        <f t="shared" si="4"/>
        <v>0.04107429811554921</v>
      </c>
      <c r="H18" s="24">
        <f t="shared" si="4"/>
        <v>0.04113344411677195</v>
      </c>
      <c r="I18" s="24">
        <f t="shared" si="4"/>
        <v>0.04119317520469703</v>
      </c>
      <c r="J18" s="24">
        <f t="shared" si="4"/>
        <v>0.04125350241478515</v>
      </c>
      <c r="K18" s="24">
        <f t="shared" si="4"/>
        <v>0.04131443708992573</v>
      </c>
      <c r="L18" s="24">
        <f t="shared" si="4"/>
        <v>0.04137599089182243</v>
      </c>
      <c r="M18" s="24">
        <f t="shared" si="4"/>
        <v>0.04143817581290691</v>
      </c>
      <c r="N18" s="24">
        <f t="shared" si="4"/>
        <v>0.04150100418881019</v>
      </c>
      <c r="O18" s="24">
        <f t="shared" si="4"/>
        <v>0.04156448871142334</v>
      </c>
      <c r="P18" s="24">
        <f t="shared" si="4"/>
        <v>0.04162864244258078</v>
      </c>
      <c r="Q18" s="24">
        <f t="shared" si="4"/>
        <v>0.04169347882840229</v>
      </c>
      <c r="R18" s="24">
        <f t="shared" si="4"/>
        <v>0.04175901171433172</v>
      </c>
      <c r="S18" s="24">
        <f t="shared" si="4"/>
        <v>0.041825255360913305</v>
      </c>
      <c r="T18" s="24">
        <f t="shared" si="4"/>
        <v>0.04189222446034931</v>
      </c>
      <c r="U18" s="24">
        <f t="shared" si="4"/>
        <v>0.041959934153885596</v>
      </c>
      <c r="V18" s="24">
        <f t="shared" si="4"/>
        <v>0.04202840005007502</v>
      </c>
      <c r="W18" s="24">
        <f t="shared" si="4"/>
        <v>0.04209763824397228</v>
      </c>
      <c r="X18" s="74">
        <f t="shared" si="4"/>
        <v>0.04216766533731742</v>
      </c>
      <c r="Y18" s="24">
        <f t="shared" si="4"/>
        <v>0.04223757633055718</v>
      </c>
      <c r="Z18" s="24">
        <f t="shared" si="4"/>
        <v>0.04230828035321362</v>
      </c>
      <c r="AA18" s="24">
        <f t="shared" si="4"/>
        <v>0.04237979443911038</v>
      </c>
      <c r="AB18" s="24">
        <f t="shared" si="4"/>
        <v>0.042452136160979745</v>
      </c>
      <c r="AC18" s="24">
        <f t="shared" si="4"/>
        <v>0.042525323653085804</v>
      </c>
      <c r="AD18" s="24">
        <f t="shared" si="4"/>
        <v>0.042599375635035505</v>
      </c>
      <c r="AE18" s="24">
        <f t="shared" si="4"/>
        <v>0.04267431143685295</v>
      </c>
      <c r="AF18" s="24">
        <f t="shared" si="4"/>
        <v>0.04275015102539756</v>
      </c>
      <c r="AG18" s="24">
        <f t="shared" si="4"/>
        <v>0.042826915032212795</v>
      </c>
      <c r="AH18" s="24">
        <f t="shared" si="4"/>
        <v>0.04290462478289901</v>
      </c>
      <c r="AI18" s="24">
        <f t="shared" si="4"/>
        <v>0.04298330232811063</v>
      </c>
      <c r="AJ18" s="24">
        <f t="shared" si="4"/>
        <v>0.04306297047628612</v>
      </c>
      <c r="AK18" s="24">
        <f t="shared" si="4"/>
        <v>0.0431436528282274</v>
      </c>
      <c r="AL18" s="24">
        <f t="shared" si="4"/>
        <v>0.04322537381365466</v>
      </c>
      <c r="AM18" s="24">
        <f t="shared" si="4"/>
        <v>0.04330815872987259</v>
      </c>
      <c r="AN18" s="24">
        <f t="shared" si="4"/>
        <v>0.04339203378269511</v>
      </c>
      <c r="AO18" s="24">
        <f t="shared" si="4"/>
        <v>0.04347702612978752</v>
      </c>
      <c r="AP18" s="24">
        <f t="shared" si="4"/>
        <v>0.04356316392659847</v>
      </c>
      <c r="AQ18" s="24">
        <f t="shared" si="4"/>
        <v>0.04365047637506804</v>
      </c>
      <c r="AR18" s="24">
        <f t="shared" si="4"/>
        <v>0.043738993775314705</v>
      </c>
      <c r="AS18" s="6">
        <f t="shared" si="4"/>
        <v>0.0438287475805205</v>
      </c>
    </row>
    <row r="19" spans="1:45" ht="12.75">
      <c r="A19" s="2" t="s">
        <v>27</v>
      </c>
      <c r="B19" s="11" t="s">
        <v>28</v>
      </c>
      <c r="C19" s="25">
        <f aca="true" t="shared" si="5" ref="C19:AS19">+C17/(C17+C18)</f>
        <v>0.966790649502533</v>
      </c>
      <c r="D19" s="25">
        <f t="shared" si="5"/>
        <v>0.967102167076304</v>
      </c>
      <c r="E19" s="25">
        <f t="shared" si="5"/>
        <v>0.9674133638003514</v>
      </c>
      <c r="F19" s="25">
        <f t="shared" si="5"/>
        <v>0.9677242365525531</v>
      </c>
      <c r="G19" s="25">
        <f t="shared" si="5"/>
        <v>0.9680347821662915</v>
      </c>
      <c r="H19" s="25">
        <f t="shared" si="5"/>
        <v>0.9683449974294354</v>
      </c>
      <c r="I19" s="25">
        <f t="shared" si="5"/>
        <v>0.9686548790832907</v>
      </c>
      <c r="J19" s="25">
        <f t="shared" si="5"/>
        <v>0.9689644238215182</v>
      </c>
      <c r="K19" s="25">
        <f t="shared" si="5"/>
        <v>0.969273628289015</v>
      </c>
      <c r="L19" s="25">
        <f t="shared" si="5"/>
        <v>0.9695824890807621</v>
      </c>
      <c r="M19" s="25">
        <f t="shared" si="5"/>
        <v>0.969891002740633</v>
      </c>
      <c r="N19" s="25">
        <f t="shared" si="5"/>
        <v>0.9701991657601633</v>
      </c>
      <c r="O19" s="25">
        <f t="shared" si="5"/>
        <v>0.9705069745772796</v>
      </c>
      <c r="P19" s="25">
        <f t="shared" si="5"/>
        <v>0.9708144255749863</v>
      </c>
      <c r="Q19" s="25">
        <f t="shared" si="5"/>
        <v>0.9711215150800078</v>
      </c>
      <c r="R19" s="25">
        <f t="shared" si="5"/>
        <v>0.9714282393613841</v>
      </c>
      <c r="S19" s="25">
        <f t="shared" si="5"/>
        <v>0.9717345946290197</v>
      </c>
      <c r="T19" s="25">
        <f t="shared" si="5"/>
        <v>0.972040577032179</v>
      </c>
      <c r="U19" s="25">
        <f t="shared" si="5"/>
        <v>0.9723461826579335</v>
      </c>
      <c r="V19" s="25">
        <f t="shared" si="5"/>
        <v>0.9726514075295505</v>
      </c>
      <c r="W19" s="25">
        <f t="shared" si="5"/>
        <v>0.9729562476048259</v>
      </c>
      <c r="X19" s="75">
        <f t="shared" si="5"/>
        <v>0.9732606987743573</v>
      </c>
      <c r="Y19" s="25">
        <f t="shared" si="5"/>
        <v>0.9735608234818489</v>
      </c>
      <c r="Z19" s="25">
        <f t="shared" si="5"/>
        <v>0.9738605221088936</v>
      </c>
      <c r="AA19" s="25">
        <f t="shared" si="5"/>
        <v>0.9741597898837403</v>
      </c>
      <c r="AB19" s="25">
        <f t="shared" si="5"/>
        <v>0.9744586219481142</v>
      </c>
      <c r="AC19" s="25">
        <f t="shared" si="5"/>
        <v>0.974757013354714</v>
      </c>
      <c r="AD19" s="25">
        <f t="shared" si="5"/>
        <v>0.9750549590646104</v>
      </c>
      <c r="AE19" s="25">
        <f t="shared" si="5"/>
        <v>0.9753524539445396</v>
      </c>
      <c r="AF19" s="25">
        <f t="shared" si="5"/>
        <v>0.975649492764087</v>
      </c>
      <c r="AG19" s="25">
        <f t="shared" si="5"/>
        <v>0.9759460701927563</v>
      </c>
      <c r="AH19" s="25">
        <f t="shared" si="5"/>
        <v>0.9762421807969158</v>
      </c>
      <c r="AI19" s="25">
        <f t="shared" si="5"/>
        <v>0.976537819036619</v>
      </c>
      <c r="AJ19" s="25">
        <f t="shared" si="5"/>
        <v>0.9768329792622877</v>
      </c>
      <c r="AK19" s="25">
        <f t="shared" si="5"/>
        <v>0.9771276557112565</v>
      </c>
      <c r="AL19" s="25">
        <f t="shared" si="5"/>
        <v>0.9774218425041644</v>
      </c>
      <c r="AM19" s="25">
        <f t="shared" si="5"/>
        <v>0.9777155336411913</v>
      </c>
      <c r="AN19" s="25">
        <f t="shared" si="5"/>
        <v>0.978008722998126</v>
      </c>
      <c r="AO19" s="25">
        <f t="shared" si="5"/>
        <v>0.9783014043222588</v>
      </c>
      <c r="AP19" s="25">
        <f t="shared" si="5"/>
        <v>0.9785935712280883</v>
      </c>
      <c r="AQ19" s="25">
        <f t="shared" si="5"/>
        <v>0.9788852171928301</v>
      </c>
      <c r="AR19" s="25">
        <f t="shared" si="5"/>
        <v>0.9791763355517192</v>
      </c>
      <c r="AS19" s="26">
        <f t="shared" si="5"/>
        <v>0.9794669194930891</v>
      </c>
    </row>
    <row r="20" spans="1:45" ht="12.75">
      <c r="A20" s="2" t="s">
        <v>31</v>
      </c>
      <c r="B20" s="11" t="s">
        <v>24</v>
      </c>
      <c r="C20" s="27">
        <f aca="true" t="shared" si="6" ref="C20:AS20">2*PI()*C14*$D$10</f>
        <v>445.81781503472786</v>
      </c>
      <c r="D20" s="27">
        <f t="shared" si="6"/>
        <v>447.06106606462066</v>
      </c>
      <c r="E20" s="27">
        <f t="shared" si="6"/>
        <v>448.3179530428513</v>
      </c>
      <c r="F20" s="27">
        <f t="shared" si="6"/>
        <v>449.58874332265043</v>
      </c>
      <c r="G20" s="27">
        <f t="shared" si="6"/>
        <v>450.8737118258913</v>
      </c>
      <c r="H20" s="27">
        <f t="shared" si="6"/>
        <v>452.17314132443823</v>
      </c>
      <c r="I20" s="27">
        <f t="shared" si="6"/>
        <v>453.4873227344943</v>
      </c>
      <c r="J20" s="27">
        <f t="shared" si="6"/>
        <v>454.81655542466706</v>
      </c>
      <c r="K20" s="27">
        <f t="shared" si="6"/>
        <v>456.16114753852065</v>
      </c>
      <c r="L20" s="27">
        <f t="shared" si="6"/>
        <v>457.52141633242957</v>
      </c>
      <c r="M20" s="27">
        <f t="shared" si="6"/>
        <v>458.8976885296053</v>
      </c>
      <c r="N20" s="27">
        <f t="shared" si="6"/>
        <v>460.290300691225</v>
      </c>
      <c r="O20" s="27">
        <f t="shared" si="6"/>
        <v>461.6995996056525</v>
      </c>
      <c r="P20" s="27">
        <f t="shared" si="6"/>
        <v>463.12594269681</v>
      </c>
      <c r="Q20" s="27">
        <f t="shared" si="6"/>
        <v>464.5696984528309</v>
      </c>
      <c r="R20" s="27">
        <f t="shared" si="6"/>
        <v>466.0312468762029</v>
      </c>
      <c r="S20" s="27">
        <f t="shared" si="6"/>
        <v>467.5109799566934</v>
      </c>
      <c r="T20" s="27">
        <f t="shared" si="6"/>
        <v>469.0093021684416</v>
      </c>
      <c r="U20" s="27">
        <f t="shared" si="6"/>
        <v>470.52663099269967</v>
      </c>
      <c r="V20" s="27">
        <f t="shared" si="6"/>
        <v>472.0633974678112</v>
      </c>
      <c r="W20" s="27">
        <f t="shared" si="6"/>
        <v>473.6200467681311</v>
      </c>
      <c r="X20" s="76">
        <f t="shared" si="6"/>
        <v>475.19703881371527</v>
      </c>
      <c r="Y20" s="27">
        <f t="shared" si="6"/>
        <v>476.77403085929944</v>
      </c>
      <c r="Z20" s="27">
        <f t="shared" si="6"/>
        <v>478.3715683734334</v>
      </c>
      <c r="AA20" s="27">
        <f t="shared" si="6"/>
        <v>479.9901271116555</v>
      </c>
      <c r="AB20" s="27">
        <f t="shared" si="6"/>
        <v>481.6301986996355</v>
      </c>
      <c r="AC20" s="27">
        <f t="shared" si="6"/>
        <v>483.29229132732155</v>
      </c>
      <c r="AD20" s="27">
        <f t="shared" si="6"/>
        <v>484.9769304807882</v>
      </c>
      <c r="AE20" s="27">
        <f t="shared" si="6"/>
        <v>486.6846597142408</v>
      </c>
      <c r="AF20" s="27">
        <f t="shared" si="6"/>
        <v>488.4160414648146</v>
      </c>
      <c r="AG20" s="27">
        <f t="shared" si="6"/>
        <v>490.1716579130153</v>
      </c>
      <c r="AH20" s="27">
        <f t="shared" si="6"/>
        <v>491.9521118918622</v>
      </c>
      <c r="AI20" s="27">
        <f t="shared" si="6"/>
        <v>493.7580278480426</v>
      </c>
      <c r="AJ20" s="27">
        <f t="shared" si="6"/>
        <v>495.59005285864146</v>
      </c>
      <c r="AK20" s="27">
        <f t="shared" si="6"/>
        <v>497.4488577073023</v>
      </c>
      <c r="AL20" s="27">
        <f t="shared" si="6"/>
        <v>499.3351380239841</v>
      </c>
      <c r="AM20" s="27">
        <f t="shared" si="6"/>
        <v>501.2496154928222</v>
      </c>
      <c r="AN20" s="27">
        <f t="shared" si="6"/>
        <v>503.19303913297387</v>
      </c>
      <c r="AO20" s="27">
        <f t="shared" si="6"/>
        <v>505.16618665774</v>
      </c>
      <c r="AP20" s="27">
        <f t="shared" si="6"/>
        <v>507.1698659177019</v>
      </c>
      <c r="AQ20" s="27">
        <f t="shared" si="6"/>
        <v>509.2049164341037</v>
      </c>
      <c r="AR20" s="27">
        <f t="shared" si="6"/>
        <v>511.2722110292556</v>
      </c>
      <c r="AS20" s="28">
        <f t="shared" si="6"/>
        <v>513.3726575613224</v>
      </c>
    </row>
    <row r="21" spans="1:45" ht="12.75">
      <c r="A21" s="2" t="s">
        <v>37</v>
      </c>
      <c r="B21" s="11" t="s">
        <v>38</v>
      </c>
      <c r="C21" s="29">
        <f aca="true" t="shared" si="7" ref="C21:AS21">+C20/(2*(C17+C18))</f>
        <v>181.24515338418635</v>
      </c>
      <c r="D21" s="29">
        <f t="shared" si="7"/>
        <v>179.79517222002778</v>
      </c>
      <c r="E21" s="29">
        <f t="shared" si="7"/>
        <v>178.34457704144134</v>
      </c>
      <c r="F21" s="29">
        <f t="shared" si="7"/>
        <v>176.89336724928174</v>
      </c>
      <c r="G21" s="29">
        <f t="shared" si="7"/>
        <v>175.44154222018722</v>
      </c>
      <c r="H21" s="29">
        <f t="shared" si="7"/>
        <v>173.98910130563476</v>
      </c>
      <c r="I21" s="29">
        <f t="shared" si="7"/>
        <v>172.5360438309534</v>
      </c>
      <c r="J21" s="29">
        <f t="shared" si="7"/>
        <v>171.08236909429104</v>
      </c>
      <c r="K21" s="29">
        <f t="shared" si="7"/>
        <v>169.628076365536</v>
      </c>
      <c r="L21" s="29">
        <f t="shared" si="7"/>
        <v>168.17316488518665</v>
      </c>
      <c r="M21" s="29">
        <f t="shared" si="7"/>
        <v>166.71763386316948</v>
      </c>
      <c r="N21" s="29">
        <f t="shared" si="7"/>
        <v>165.26148247760096</v>
      </c>
      <c r="O21" s="29">
        <f t="shared" si="7"/>
        <v>163.80470987349085</v>
      </c>
      <c r="P21" s="29">
        <f t="shared" si="7"/>
        <v>162.34731516138336</v>
      </c>
      <c r="Q21" s="29">
        <f t="shared" si="7"/>
        <v>160.88929741593282</v>
      </c>
      <c r="R21" s="29">
        <f t="shared" si="7"/>
        <v>159.43065567440968</v>
      </c>
      <c r="S21" s="29">
        <f t="shared" si="7"/>
        <v>157.97138893513332</v>
      </c>
      <c r="T21" s="29">
        <f t="shared" si="7"/>
        <v>156.511496155827</v>
      </c>
      <c r="U21" s="29">
        <f t="shared" si="7"/>
        <v>155.05097625189057</v>
      </c>
      <c r="V21" s="29">
        <f t="shared" si="7"/>
        <v>153.5898280945858</v>
      </c>
      <c r="W21" s="29">
        <f t="shared" si="7"/>
        <v>152.12805050912928</v>
      </c>
      <c r="X21" s="77">
        <f t="shared" si="7"/>
        <v>150.66564227268734</v>
      </c>
      <c r="Y21" s="29">
        <f t="shared" si="7"/>
        <v>149.2215446088447</v>
      </c>
      <c r="Z21" s="29">
        <f t="shared" si="7"/>
        <v>147.7770182436811</v>
      </c>
      <c r="AA21" s="29">
        <f t="shared" si="7"/>
        <v>146.33206581635937</v>
      </c>
      <c r="AB21" s="29">
        <f t="shared" si="7"/>
        <v>144.88669003068102</v>
      </c>
      <c r="AC21" s="29">
        <f t="shared" si="7"/>
        <v>143.4408936574901</v>
      </c>
      <c r="AD21" s="29">
        <f t="shared" si="7"/>
        <v>141.99467953719432</v>
      </c>
      <c r="AE21" s="29">
        <f t="shared" si="7"/>
        <v>140.54805058241223</v>
      </c>
      <c r="AF21" s="29">
        <f t="shared" si="7"/>
        <v>139.1010097807526</v>
      </c>
      <c r="AG21" s="29">
        <f t="shared" si="7"/>
        <v>137.65356019773515</v>
      </c>
      <c r="AH21" s="29">
        <f t="shared" si="7"/>
        <v>136.2057049798603</v>
      </c>
      <c r="AI21" s="29">
        <f t="shared" si="7"/>
        <v>134.75744735783917</v>
      </c>
      <c r="AJ21" s="29">
        <f t="shared" si="7"/>
        <v>133.30879064999203</v>
      </c>
      <c r="AK21" s="29">
        <f t="shared" si="7"/>
        <v>131.85973826582736</v>
      </c>
      <c r="AL21" s="29">
        <f t="shared" si="7"/>
        <v>130.41029370981244</v>
      </c>
      <c r="AM21" s="29">
        <f t="shared" si="7"/>
        <v>128.96046058534904</v>
      </c>
      <c r="AN21" s="29">
        <f t="shared" si="7"/>
        <v>127.51024259896673</v>
      </c>
      <c r="AO21" s="29">
        <f t="shared" si="7"/>
        <v>126.05964356474917</v>
      </c>
      <c r="AP21" s="29">
        <f t="shared" si="7"/>
        <v>124.60866740900912</v>
      </c>
      <c r="AQ21" s="29">
        <f t="shared" si="7"/>
        <v>123.15731817522905</v>
      </c>
      <c r="AR21" s="29">
        <f t="shared" si="7"/>
        <v>121.70560002928653</v>
      </c>
      <c r="AS21" s="30">
        <f t="shared" si="7"/>
        <v>120.25351726498312</v>
      </c>
    </row>
    <row r="22" spans="1:45" ht="12.75">
      <c r="A22" s="2" t="s">
        <v>46</v>
      </c>
      <c r="B22" s="11" t="s">
        <v>43</v>
      </c>
      <c r="C22" s="31">
        <f aca="true" t="shared" si="8" ref="C22:AS22">+C14/C21*POWER(10,3)</f>
        <v>73.37368972063496</v>
      </c>
      <c r="D22" s="31">
        <f t="shared" si="8"/>
        <v>74.17168841255999</v>
      </c>
      <c r="E22" s="31">
        <f t="shared" si="8"/>
        <v>74.98520176344186</v>
      </c>
      <c r="F22" s="31">
        <f t="shared" si="8"/>
        <v>75.81466526441989</v>
      </c>
      <c r="G22" s="31">
        <f t="shared" si="8"/>
        <v>76.66053045662946</v>
      </c>
      <c r="H22" s="31">
        <f t="shared" si="8"/>
        <v>77.52326566632507</v>
      </c>
      <c r="I22" s="31">
        <f t="shared" si="8"/>
        <v>78.40335678037151</v>
      </c>
      <c r="J22" s="31">
        <f t="shared" si="8"/>
        <v>79.30130806469602</v>
      </c>
      <c r="K22" s="31">
        <f t="shared" si="8"/>
        <v>80.21764302848196</v>
      </c>
      <c r="L22" s="31">
        <f t="shared" si="8"/>
        <v>81.15290533709482</v>
      </c>
      <c r="M22" s="31">
        <f t="shared" si="8"/>
        <v>82.10765977695257</v>
      </c>
      <c r="N22" s="31">
        <f t="shared" si="8"/>
        <v>83.08249327579723</v>
      </c>
      <c r="O22" s="31">
        <f t="shared" si="8"/>
        <v>84.07801598208773</v>
      </c>
      <c r="P22" s="31">
        <f t="shared" si="8"/>
        <v>85.09486240752102</v>
      </c>
      <c r="Q22" s="31">
        <f t="shared" si="8"/>
        <v>86.1336926370002</v>
      </c>
      <c r="R22" s="31">
        <f t="shared" si="8"/>
        <v>87.19519361070768</v>
      </c>
      <c r="S22" s="31">
        <f t="shared" si="8"/>
        <v>88.28008048331026</v>
      </c>
      <c r="T22" s="31">
        <f t="shared" si="8"/>
        <v>89.38909806572616</v>
      </c>
      <c r="U22" s="31">
        <f t="shared" si="8"/>
        <v>90.52302235532207</v>
      </c>
      <c r="V22" s="31">
        <f t="shared" si="8"/>
        <v>91.68266216088846</v>
      </c>
      <c r="W22" s="31">
        <f t="shared" si="8"/>
        <v>92.86886082926338</v>
      </c>
      <c r="X22" s="78">
        <f t="shared" si="8"/>
        <v>94.0824980810482</v>
      </c>
      <c r="Y22" s="31">
        <f t="shared" si="8"/>
        <v>95.30822969512106</v>
      </c>
      <c r="Z22" s="31">
        <f t="shared" si="8"/>
        <v>96.56234462897109</v>
      </c>
      <c r="AA22" s="31">
        <f t="shared" si="8"/>
        <v>97.84578968611727</v>
      </c>
      <c r="AB22" s="31">
        <f t="shared" si="8"/>
        <v>99.15955308250409</v>
      </c>
      <c r="AC22" s="31">
        <f t="shared" si="8"/>
        <v>100.5046666957522</v>
      </c>
      <c r="AD22" s="31">
        <f t="shared" si="8"/>
        <v>101.88220846081292</v>
      </c>
      <c r="AE22" s="31">
        <f t="shared" si="8"/>
        <v>103.29330492316244</v>
      </c>
      <c r="AF22" s="31">
        <f t="shared" si="8"/>
        <v>104.73913396164794</v>
      </c>
      <c r="AG22" s="31">
        <f t="shared" si="8"/>
        <v>106.22092769416177</v>
      </c>
      <c r="AH22" s="31">
        <f t="shared" si="8"/>
        <v>107.73997558049791</v>
      </c>
      <c r="AI22" s="31">
        <f t="shared" si="8"/>
        <v>109.29762773803459</v>
      </c>
      <c r="AJ22" s="31">
        <f t="shared" si="8"/>
        <v>110.89529848731547</v>
      </c>
      <c r="AK22" s="31">
        <f t="shared" si="8"/>
        <v>112.53447014617025</v>
      </c>
      <c r="AL22" s="31">
        <f t="shared" si="8"/>
        <v>114.21669709275345</v>
      </c>
      <c r="AM22" s="31">
        <f t="shared" si="8"/>
        <v>115.94361011979605</v>
      </c>
      <c r="AN22" s="31">
        <f t="shared" si="8"/>
        <v>117.71692110448988</v>
      </c>
      <c r="AO22" s="31">
        <f t="shared" si="8"/>
        <v>119.53842802077386</v>
      </c>
      <c r="AP22" s="31">
        <f t="shared" si="8"/>
        <v>121.41002032339982</v>
      </c>
      <c r="AQ22" s="31">
        <f t="shared" si="8"/>
        <v>123.33368473605132</v>
      </c>
      <c r="AR22" s="31">
        <f t="shared" si="8"/>
        <v>125.3115114790063</v>
      </c>
      <c r="AS22" s="32">
        <f t="shared" si="8"/>
        <v>127.34570097541787</v>
      </c>
    </row>
    <row r="23" spans="1:45" ht="12.75">
      <c r="A23" s="2" t="s">
        <v>39</v>
      </c>
      <c r="B23" s="11" t="s">
        <v>40</v>
      </c>
      <c r="C23" s="33">
        <f aca="true" t="shared" si="9" ref="C23:AS23">SQRT($D$6*C20*C21)/POWER(10,3)</f>
        <v>5.6851497171973255</v>
      </c>
      <c r="D23" s="33">
        <f t="shared" si="9"/>
        <v>5.670252952592422</v>
      </c>
      <c r="E23" s="33">
        <f t="shared" si="9"/>
        <v>5.6552657131389354</v>
      </c>
      <c r="F23" s="33">
        <f t="shared" si="9"/>
        <v>5.640186758741829</v>
      </c>
      <c r="G23" s="33">
        <f t="shared" si="9"/>
        <v>5.625014821288016</v>
      </c>
      <c r="H23" s="33">
        <f t="shared" si="9"/>
        <v>5.6097486037641575</v>
      </c>
      <c r="I23" s="33">
        <f t="shared" si="9"/>
        <v>5.594386779338748</v>
      </c>
      <c r="J23" s="33">
        <f t="shared" si="9"/>
        <v>5.578927990406649</v>
      </c>
      <c r="K23" s="33">
        <f t="shared" si="9"/>
        <v>5.563370847594279</v>
      </c>
      <c r="L23" s="33">
        <f t="shared" si="9"/>
        <v>5.547713928723355</v>
      </c>
      <c r="M23" s="33">
        <f t="shared" si="9"/>
        <v>5.531955777731182</v>
      </c>
      <c r="N23" s="33">
        <f t="shared" si="9"/>
        <v>5.516094903545172</v>
      </c>
      <c r="O23" s="33">
        <f t="shared" si="9"/>
        <v>5.50012977890925</v>
      </c>
      <c r="P23" s="33">
        <f t="shared" si="9"/>
        <v>5.484058839159617</v>
      </c>
      <c r="Q23" s="33">
        <f t="shared" si="9"/>
        <v>5.467880480947174</v>
      </c>
      <c r="R23" s="33">
        <f t="shared" si="9"/>
        <v>5.451593060903783</v>
      </c>
      <c r="S23" s="33">
        <f t="shared" si="9"/>
        <v>5.4351948942493</v>
      </c>
      <c r="T23" s="33">
        <f t="shared" si="9"/>
        <v>5.418684253336161</v>
      </c>
      <c r="U23" s="33">
        <f t="shared" si="9"/>
        <v>5.402059366128112</v>
      </c>
      <c r="V23" s="33">
        <f t="shared" si="9"/>
        <v>5.385318414609381</v>
      </c>
      <c r="W23" s="33">
        <f t="shared" si="9"/>
        <v>5.368459533120405</v>
      </c>
      <c r="X23" s="79">
        <f t="shared" si="9"/>
        <v>5.351480806615961</v>
      </c>
      <c r="Y23" s="33">
        <f t="shared" si="9"/>
        <v>5.334602414958763</v>
      </c>
      <c r="Z23" s="33">
        <f t="shared" si="9"/>
        <v>5.317605626098243</v>
      </c>
      <c r="AA23" s="33">
        <f t="shared" si="9"/>
        <v>5.3004885386803915</v>
      </c>
      <c r="AB23" s="33">
        <f t="shared" si="9"/>
        <v>5.283249201330916</v>
      </c>
      <c r="AC23" s="33">
        <f t="shared" si="9"/>
        <v>5.265885610826238</v>
      </c>
      <c r="AD23" s="33">
        <f t="shared" si="9"/>
        <v>5.248395710178556</v>
      </c>
      <c r="AE23" s="33">
        <f t="shared" si="9"/>
        <v>5.230777386630067</v>
      </c>
      <c r="AF23" s="33">
        <f t="shared" si="9"/>
        <v>5.213028469551021</v>
      </c>
      <c r="AG23" s="33">
        <f t="shared" si="9"/>
        <v>5.195146728235994</v>
      </c>
      <c r="AH23" s="33">
        <f t="shared" si="9"/>
        <v>5.17712986959231</v>
      </c>
      <c r="AI23" s="33">
        <f t="shared" si="9"/>
        <v>5.158975535714163</v>
      </c>
      <c r="AJ23" s="33">
        <f t="shared" si="9"/>
        <v>5.1406813013354995</v>
      </c>
      <c r="AK23" s="33">
        <f t="shared" si="9"/>
        <v>5.122244671154226</v>
      </c>
      <c r="AL23" s="33">
        <f t="shared" si="9"/>
        <v>5.103663077019779</v>
      </c>
      <c r="AM23" s="33">
        <f t="shared" si="9"/>
        <v>5.084933874975502</v>
      </c>
      <c r="AN23" s="33">
        <f t="shared" si="9"/>
        <v>5.066054342146632</v>
      </c>
      <c r="AO23" s="33">
        <f t="shared" si="9"/>
        <v>5.047021673463995</v>
      </c>
      <c r="AP23" s="33">
        <f t="shared" si="9"/>
        <v>5.027832978212807</v>
      </c>
      <c r="AQ23" s="33">
        <f t="shared" si="9"/>
        <v>5.008485276395083</v>
      </c>
      <c r="AR23" s="33">
        <f t="shared" si="9"/>
        <v>4.988975494893338</v>
      </c>
      <c r="AS23" s="34">
        <f t="shared" si="9"/>
        <v>4.969300463422221</v>
      </c>
    </row>
    <row r="24" spans="1:45" ht="12.75">
      <c r="A24" s="3" t="s">
        <v>41</v>
      </c>
      <c r="B24" s="14" t="s">
        <v>42</v>
      </c>
      <c r="C24" s="35">
        <f aca="true" t="shared" si="10" ref="C24:AS24">POWER(10,6)/(2*PI()*C14*C20)</f>
        <v>26.844539087331846</v>
      </c>
      <c r="D24" s="35">
        <f t="shared" si="10"/>
        <v>26.69544046472049</v>
      </c>
      <c r="E24" s="35">
        <f t="shared" si="10"/>
        <v>26.545965668504977</v>
      </c>
      <c r="F24" s="35">
        <f t="shared" si="10"/>
        <v>26.396110141545115</v>
      </c>
      <c r="G24" s="35">
        <f t="shared" si="10"/>
        <v>26.245869235186277</v>
      </c>
      <c r="H24" s="35">
        <f t="shared" si="10"/>
        <v>26.095238206609483</v>
      </c>
      <c r="I24" s="35">
        <f t="shared" si="10"/>
        <v>25.944212216080846</v>
      </c>
      <c r="J24" s="35">
        <f t="shared" si="10"/>
        <v>25.79278632409558</v>
      </c>
      <c r="K24" s="35">
        <f t="shared" si="10"/>
        <v>25.640955488411556</v>
      </c>
      <c r="L24" s="35">
        <f t="shared" si="10"/>
        <v>25.48871456096713</v>
      </c>
      <c r="M24" s="35">
        <f t="shared" si="10"/>
        <v>25.336058284677634</v>
      </c>
      <c r="N24" s="35">
        <f t="shared" si="10"/>
        <v>25.182981290104575</v>
      </c>
      <c r="O24" s="35">
        <f t="shared" si="10"/>
        <v>25.02947809199122</v>
      </c>
      <c r="P24" s="35">
        <f t="shared" si="10"/>
        <v>24.875543085657956</v>
      </c>
      <c r="Q24" s="35">
        <f t="shared" si="10"/>
        <v>24.721170543250388</v>
      </c>
      <c r="R24" s="35">
        <f t="shared" si="10"/>
        <v>24.566354609832615</v>
      </c>
      <c r="S24" s="35">
        <f t="shared" si="10"/>
        <v>24.411089299317798</v>
      </c>
      <c r="T24" s="35">
        <f t="shared" si="10"/>
        <v>24.255368490227593</v>
      </c>
      <c r="U24" s="35">
        <f t="shared" si="10"/>
        <v>24.09918592127145</v>
      </c>
      <c r="V24" s="35">
        <f t="shared" si="10"/>
        <v>23.942535186736325</v>
      </c>
      <c r="W24" s="35">
        <f t="shared" si="10"/>
        <v>23.785409731676644</v>
      </c>
      <c r="X24" s="80">
        <f t="shared" si="10"/>
        <v>23.627802846893765</v>
      </c>
      <c r="Y24" s="35">
        <f t="shared" si="10"/>
        <v>23.471757289989903</v>
      </c>
      <c r="Z24" s="35">
        <f t="shared" si="10"/>
        <v>23.315249654430513</v>
      </c>
      <c r="AA24" s="35">
        <f t="shared" si="10"/>
        <v>23.158273612955554</v>
      </c>
      <c r="AB24" s="35">
        <f t="shared" si="10"/>
        <v>23.00082269363284</v>
      </c>
      <c r="AC24" s="35">
        <f t="shared" si="10"/>
        <v>22.842890275101617</v>
      </c>
      <c r="AD24" s="35">
        <f t="shared" si="10"/>
        <v>22.684469581611317</v>
      </c>
      <c r="AE24" s="35">
        <f t="shared" si="10"/>
        <v>22.525553677844574</v>
      </c>
      <c r="AF24" s="35">
        <f t="shared" si="10"/>
        <v>22.366135463512958</v>
      </c>
      <c r="AG24" s="35">
        <f t="shared" si="10"/>
        <v>22.206207667712768</v>
      </c>
      <c r="AH24" s="35">
        <f t="shared" si="10"/>
        <v>22.045762843028047</v>
      </c>
      <c r="AI24" s="35">
        <f t="shared" si="10"/>
        <v>21.884793359366384</v>
      </c>
      <c r="AJ24" s="35">
        <f t="shared" si="10"/>
        <v>21.72329139751279</v>
      </c>
      <c r="AK24" s="35">
        <f t="shared" si="10"/>
        <v>21.561248942385404</v>
      </c>
      <c r="AL24" s="35">
        <f t="shared" si="10"/>
        <v>21.398657775976055</v>
      </c>
      <c r="AM24" s="35">
        <f t="shared" si="10"/>
        <v>21.235509469957346</v>
      </c>
      <c r="AN24" s="35">
        <f t="shared" si="10"/>
        <v>21.0717953779367</v>
      </c>
      <c r="AO24" s="35">
        <f t="shared" si="10"/>
        <v>20.907506627336375</v>
      </c>
      <c r="AP24" s="35">
        <f t="shared" si="10"/>
        <v>20.74263411087713</v>
      </c>
      <c r="AQ24" s="35">
        <f t="shared" si="10"/>
        <v>20.577168477641454</v>
      </c>
      <c r="AR24" s="35">
        <f t="shared" si="10"/>
        <v>20.41110012369053</v>
      </c>
      <c r="AS24" s="36">
        <f t="shared" si="10"/>
        <v>20.244419182207295</v>
      </c>
    </row>
    <row r="26" ht="12.75">
      <c r="D26" s="4" t="s">
        <v>67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S26"/>
  <sheetViews>
    <sheetView showGridLines="0" showZeros="0" zoomScalePageLayoutView="0" workbookViewId="0" topLeftCell="A13">
      <selection activeCell="G27" sqref="G27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45" width="9.7109375" style="0" customWidth="1"/>
  </cols>
  <sheetData>
    <row r="1" spans="1:45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/>
    </row>
    <row r="3" spans="1:45" ht="13.5" thickBot="1">
      <c r="A3" s="2" t="s">
        <v>33</v>
      </c>
      <c r="B3" s="11" t="s">
        <v>2</v>
      </c>
      <c r="C3" s="12"/>
      <c r="D3" s="37">
        <v>1.05</v>
      </c>
      <c r="E3" s="12" t="s">
        <v>2</v>
      </c>
      <c r="F3" s="39" t="s">
        <v>45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</row>
    <row r="4" spans="1:45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0"/>
      <c r="Y4" s="40"/>
      <c r="Z4" s="40"/>
      <c r="AA4" s="40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</row>
    <row r="5" spans="1:45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3"/>
    </row>
    <row r="6" spans="1:45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</row>
    <row r="7" spans="1:45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0"/>
    </row>
    <row r="8" spans="1:45" ht="12.75">
      <c r="A8" s="2" t="s">
        <v>0</v>
      </c>
      <c r="B8" s="11" t="s">
        <v>3</v>
      </c>
      <c r="C8" s="12"/>
      <c r="D8" s="18">
        <f>+PI()*POWER(D3,2)/4</f>
        <v>0.8659014751456867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"/>
    </row>
    <row r="9" spans="1:45" ht="12.75">
      <c r="A9" s="2" t="s">
        <v>49</v>
      </c>
      <c r="B9" s="11" t="s">
        <v>2</v>
      </c>
      <c r="C9" s="12"/>
      <c r="D9" s="18">
        <f>+PI()*D3</f>
        <v>3.2986722862692828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3"/>
    </row>
    <row r="10" spans="1:45" ht="12.75">
      <c r="A10" s="3" t="s">
        <v>36</v>
      </c>
      <c r="B10" s="14" t="s">
        <v>32</v>
      </c>
      <c r="C10" s="15"/>
      <c r="D10" s="19">
        <f>0.623*D3*(LOG(D3/D4)+4.68)*POWER(D5,2)</f>
        <v>2.618051751650193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6"/>
    </row>
    <row r="11" spans="1:45" ht="12.75">
      <c r="A11" s="4" t="s">
        <v>10</v>
      </c>
      <c r="B11" s="5"/>
      <c r="AS11" s="12"/>
    </row>
    <row r="12" spans="1:45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0"/>
    </row>
    <row r="13" spans="1:45" ht="13.5" thickBot="1">
      <c r="A13" s="2" t="s">
        <v>11</v>
      </c>
      <c r="B13" s="11"/>
      <c r="C13" s="178" t="s">
        <v>66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</row>
    <row r="14" spans="1:45" ht="13.5" thickBot="1">
      <c r="A14" s="3" t="s">
        <v>22</v>
      </c>
      <c r="B14" s="14" t="s">
        <v>23</v>
      </c>
      <c r="C14" s="41">
        <f aca="true" t="shared" si="0" ref="C14:W14">+D14-((D22*POWER(10,-3))/2)</f>
        <v>14.001424323489806</v>
      </c>
      <c r="D14" s="65">
        <f t="shared" si="0"/>
        <v>14.009525243164992</v>
      </c>
      <c r="E14" s="65">
        <f t="shared" si="0"/>
        <v>14.017642237683448</v>
      </c>
      <c r="F14" s="65">
        <f t="shared" si="0"/>
        <v>14.025775366240955</v>
      </c>
      <c r="G14" s="65">
        <f t="shared" si="0"/>
        <v>14.033924688345914</v>
      </c>
      <c r="H14" s="65">
        <f t="shared" si="0"/>
        <v>14.042090263821507</v>
      </c>
      <c r="I14" s="65">
        <f t="shared" si="0"/>
        <v>14.050272152807858</v>
      </c>
      <c r="J14" s="65">
        <f t="shared" si="0"/>
        <v>14.058470415764232</v>
      </c>
      <c r="K14" s="65">
        <f t="shared" si="0"/>
        <v>14.06668511347123</v>
      </c>
      <c r="L14" s="65">
        <f t="shared" si="0"/>
        <v>14.074916307033025</v>
      </c>
      <c r="M14" s="65">
        <f t="shared" si="0"/>
        <v>14.083164057879602</v>
      </c>
      <c r="N14" s="65">
        <f t="shared" si="0"/>
        <v>14.09142842776902</v>
      </c>
      <c r="O14" s="65">
        <f t="shared" si="0"/>
        <v>14.099709478789707</v>
      </c>
      <c r="P14" s="65">
        <f t="shared" si="0"/>
        <v>14.108007273362748</v>
      </c>
      <c r="Q14" s="65">
        <f t="shared" si="0"/>
        <v>14.116321874244218</v>
      </c>
      <c r="R14" s="65">
        <f t="shared" si="0"/>
        <v>14.124653344527522</v>
      </c>
      <c r="S14" s="65">
        <f t="shared" si="0"/>
        <v>14.133001747645757</v>
      </c>
      <c r="T14" s="65">
        <f t="shared" si="0"/>
        <v>14.141367147374101</v>
      </c>
      <c r="U14" s="65">
        <f t="shared" si="0"/>
        <v>14.14974960783221</v>
      </c>
      <c r="V14" s="65">
        <f t="shared" si="0"/>
        <v>14.158149193486647</v>
      </c>
      <c r="W14" s="65">
        <f t="shared" si="0"/>
        <v>14.166565969153332</v>
      </c>
      <c r="X14" s="65">
        <v>14.175</v>
      </c>
      <c r="Y14" s="65">
        <f aca="true" t="shared" si="1" ref="Y14:AS14">+X14+((X22*POWER(10,-3))/2)</f>
        <v>14.18343403084667</v>
      </c>
      <c r="Z14" s="65">
        <f t="shared" si="1"/>
        <v>14.191885346866469</v>
      </c>
      <c r="AA14" s="65">
        <f t="shared" si="1"/>
        <v>14.2003540136061</v>
      </c>
      <c r="AB14" s="65">
        <f t="shared" si="1"/>
        <v>14.208840096968492</v>
      </c>
      <c r="AC14" s="65">
        <f t="shared" si="1"/>
        <v>14.217343663215335</v>
      </c>
      <c r="AD14" s="65">
        <f t="shared" si="1"/>
        <v>14.225864778969612</v>
      </c>
      <c r="AE14" s="65">
        <f t="shared" si="1"/>
        <v>14.234403511218174</v>
      </c>
      <c r="AF14" s="65">
        <f t="shared" si="1"/>
        <v>14.242959927314327</v>
      </c>
      <c r="AG14" s="65">
        <f t="shared" si="1"/>
        <v>14.251534094980444</v>
      </c>
      <c r="AH14" s="65">
        <f t="shared" si="1"/>
        <v>14.260126082310595</v>
      </c>
      <c r="AI14" s="65">
        <f t="shared" si="1"/>
        <v>14.26873595777321</v>
      </c>
      <c r="AJ14" s="65">
        <f t="shared" si="1"/>
        <v>14.277363790213755</v>
      </c>
      <c r="AK14" s="65">
        <f t="shared" si="1"/>
        <v>14.286009648857446</v>
      </c>
      <c r="AL14" s="65">
        <f t="shared" si="1"/>
        <v>14.294673603311965</v>
      </c>
      <c r="AM14" s="65">
        <f t="shared" si="1"/>
        <v>14.303355723570222</v>
      </c>
      <c r="AN14" s="65">
        <f t="shared" si="1"/>
        <v>14.31205608001313</v>
      </c>
      <c r="AO14" s="65">
        <f t="shared" si="1"/>
        <v>14.320774743412407</v>
      </c>
      <c r="AP14" s="65">
        <f t="shared" si="1"/>
        <v>14.3295117849334</v>
      </c>
      <c r="AQ14" s="65">
        <f t="shared" si="1"/>
        <v>14.338267276137941</v>
      </c>
      <c r="AR14" s="65">
        <f t="shared" si="1"/>
        <v>14.347041288987224</v>
      </c>
      <c r="AS14" s="42">
        <f t="shared" si="1"/>
        <v>14.355833895844706</v>
      </c>
    </row>
    <row r="15" spans="1:45" ht="12.75">
      <c r="A15" s="38" t="s">
        <v>7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8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0"/>
    </row>
    <row r="16" spans="1:45" ht="12.75">
      <c r="A16" s="2" t="s">
        <v>47</v>
      </c>
      <c r="B16" s="20"/>
      <c r="C16" s="18">
        <f>+$D$9*C14/300</f>
        <v>0.15395370128064154</v>
      </c>
      <c r="D16" s="18">
        <f>+$D$9*D14/300</f>
        <v>0.15404277554472764</v>
      </c>
      <c r="E16" s="18">
        <f>+$D$9*E14/300</f>
        <v>0.1541320265609471</v>
      </c>
      <c r="F16" s="18">
        <f>+$D$9*F14/300</f>
        <v>0.15422145498019146</v>
      </c>
      <c r="G16" s="18">
        <f>+$D$9*G14/300</f>
        <v>0.15431106145678983</v>
      </c>
      <c r="H16" s="18">
        <f aca="true" t="shared" si="2" ref="H16:N16">+$D$9*H14/300</f>
        <v>0.15440084664853243</v>
      </c>
      <c r="I16" s="18">
        <f t="shared" si="2"/>
        <v>0.15449081121669447</v>
      </c>
      <c r="J16" s="18">
        <f t="shared" si="2"/>
        <v>0.15458095582606024</v>
      </c>
      <c r="K16" s="18">
        <f t="shared" si="2"/>
        <v>0.15467128114494744</v>
      </c>
      <c r="L16" s="18">
        <f t="shared" si="2"/>
        <v>0.15476178784523148</v>
      </c>
      <c r="M16" s="18">
        <f t="shared" si="2"/>
        <v>0.1548524766023703</v>
      </c>
      <c r="N16" s="18">
        <f t="shared" si="2"/>
        <v>0.15494334809542934</v>
      </c>
      <c r="O16" s="18">
        <f aca="true" t="shared" si="3" ref="O16:AB16">+$D$9*O14/300</f>
        <v>0.1550344030071064</v>
      </c>
      <c r="P16" s="18">
        <f t="shared" si="3"/>
        <v>0.15512564202375723</v>
      </c>
      <c r="Q16" s="18">
        <f t="shared" si="3"/>
        <v>0.15521706583542086</v>
      </c>
      <c r="R16" s="18">
        <f t="shared" si="3"/>
        <v>0.1553086751358456</v>
      </c>
      <c r="S16" s="18">
        <f t="shared" si="3"/>
        <v>0.15540047062251466</v>
      </c>
      <c r="T16" s="18">
        <f t="shared" si="3"/>
        <v>0.15549245299667283</v>
      </c>
      <c r="U16" s="18">
        <f t="shared" si="3"/>
        <v>0.15558462296335254</v>
      </c>
      <c r="V16" s="18">
        <f t="shared" si="3"/>
        <v>0.15567698123140067</v>
      </c>
      <c r="W16" s="18">
        <f t="shared" si="3"/>
        <v>0.15576952851350545</v>
      </c>
      <c r="X16" s="73">
        <f t="shared" si="3"/>
        <v>0.15586226552622362</v>
      </c>
      <c r="Y16" s="18">
        <f t="shared" si="3"/>
        <v>0.15595500253894176</v>
      </c>
      <c r="Z16" s="18">
        <f t="shared" si="3"/>
        <v>0.15604792961206515</v>
      </c>
      <c r="AA16" s="18">
        <f t="shared" si="3"/>
        <v>0.1561410474663174</v>
      </c>
      <c r="AB16" s="18">
        <f t="shared" si="3"/>
        <v>0.15623435682633904</v>
      </c>
      <c r="AC16" s="18">
        <f aca="true" t="shared" si="4" ref="AC16:AP16">+$D$9*AC14/300</f>
        <v>0.15632785842071542</v>
      </c>
      <c r="AD16" s="18">
        <f t="shared" si="4"/>
        <v>0.15642155298200452</v>
      </c>
      <c r="AE16" s="18">
        <f t="shared" si="4"/>
        <v>0.1565154412467652</v>
      </c>
      <c r="AF16" s="18">
        <f>+$D$9*AF14/300</f>
        <v>0.15660952395558578</v>
      </c>
      <c r="AG16" s="18">
        <f>+$D$9*AG14/300</f>
        <v>0.15670380185311258</v>
      </c>
      <c r="AH16" s="18">
        <f t="shared" si="4"/>
        <v>0.15679827568807905</v>
      </c>
      <c r="AI16" s="18">
        <f>+$D$9*AI14/300</f>
        <v>0.15689294621333494</v>
      </c>
      <c r="AJ16" s="18">
        <f t="shared" si="4"/>
        <v>0.1569878141858756</v>
      </c>
      <c r="AK16" s="18">
        <f>+$D$9*AK14/300</f>
        <v>0.15708288036687207</v>
      </c>
      <c r="AL16" s="18">
        <f>+$D$9*AL14/300</f>
        <v>0.15717814552170084</v>
      </c>
      <c r="AM16" s="18">
        <f t="shared" si="4"/>
        <v>0.15727361041997404</v>
      </c>
      <c r="AN16" s="18">
        <f>+$D$9*AN14/300</f>
        <v>0.15736927583557034</v>
      </c>
      <c r="AO16" s="18">
        <f>+$D$9*AO14/300</f>
        <v>0.15746514254666535</v>
      </c>
      <c r="AP16" s="18">
        <f t="shared" si="4"/>
        <v>0.15756121133576295</v>
      </c>
      <c r="AQ16" s="18">
        <f>+$D$9*AQ14/300</f>
        <v>0.1576574829897266</v>
      </c>
      <c r="AR16" s="18">
        <f>+$D$9*AR14/300</f>
        <v>0.15775395829981095</v>
      </c>
      <c r="AS16" s="21">
        <f>+$D$9*AS14/300</f>
        <v>0.15785063806169372</v>
      </c>
    </row>
    <row r="17" spans="1:45" ht="12.75">
      <c r="A17" s="2" t="s">
        <v>29</v>
      </c>
      <c r="B17" s="11" t="s">
        <v>24</v>
      </c>
      <c r="C17" s="22">
        <f>2.376*POWER(10,-6)*POWER($D$5,2)*POWER($D$3,4)*POWER(C14,4)</f>
        <v>0.11099221087201475</v>
      </c>
      <c r="D17" s="23">
        <f>2.376*POWER(10,-6)*POWER($D$5,2)*POWER($D$3,4)*POWER(D14,4)</f>
        <v>0.11124930460719083</v>
      </c>
      <c r="E17" s="18">
        <f>2.376*POWER(10,-6)*POWER($D$5,2)*POWER($D$3,4)*POWER(E14,4)</f>
        <v>0.1115073562048372</v>
      </c>
      <c r="F17" s="18">
        <f>2.376*POWER(10,-6)*POWER($D$5,2)*POWER($D$3,4)*POWER(F14,4)</f>
        <v>0.11176637073533033</v>
      </c>
      <c r="G17" s="18">
        <f>2.376*POWER(10,-6)*POWER($D$5,2)*POWER($D$3,4)*POWER(G14,4)</f>
        <v>0.1120263533039592</v>
      </c>
      <c r="H17" s="18">
        <f aca="true" t="shared" si="5" ref="H17:N17">2.376*POWER(10,-6)*POWER($D$5,2)*POWER($D$3,4)*POWER(H14,4)</f>
        <v>0.11228730905122196</v>
      </c>
      <c r="I17" s="18">
        <f t="shared" si="5"/>
        <v>0.11254924315312496</v>
      </c>
      <c r="J17" s="18">
        <f t="shared" si="5"/>
        <v>0.11281216082148494</v>
      </c>
      <c r="K17" s="18">
        <f t="shared" si="5"/>
        <v>0.11307606730423465</v>
      </c>
      <c r="L17" s="18">
        <f t="shared" si="5"/>
        <v>0.11334096788573089</v>
      </c>
      <c r="M17" s="18">
        <f t="shared" si="5"/>
        <v>0.11360686788706643</v>
      </c>
      <c r="N17" s="18">
        <f t="shared" si="5"/>
        <v>0.11387377266638456</v>
      </c>
      <c r="O17" s="18">
        <f aca="true" t="shared" si="6" ref="O17:AB17">2.376*POWER(10,-6)*POWER($D$5,2)*POWER($D$3,4)*POWER(O14,4)</f>
        <v>0.11414168761919699</v>
      </c>
      <c r="P17" s="18">
        <f t="shared" si="6"/>
        <v>0.11441061817870514</v>
      </c>
      <c r="Q17" s="18">
        <f t="shared" si="6"/>
        <v>0.1146805698161246</v>
      </c>
      <c r="R17" s="18">
        <f t="shared" si="6"/>
        <v>0.11495154804101275</v>
      </c>
      <c r="S17" s="18">
        <f t="shared" si="6"/>
        <v>0.11522355840160015</v>
      </c>
      <c r="T17" s="18">
        <f t="shared" si="6"/>
        <v>0.11549660648512487</v>
      </c>
      <c r="U17" s="18">
        <f t="shared" si="6"/>
        <v>0.11577069791817066</v>
      </c>
      <c r="V17" s="18">
        <f t="shared" si="6"/>
        <v>0.11604583836700831</v>
      </c>
      <c r="W17" s="18">
        <f t="shared" si="6"/>
        <v>0.11632203353794075</v>
      </c>
      <c r="X17" s="73">
        <f t="shared" si="6"/>
        <v>0.11659928917765144</v>
      </c>
      <c r="Y17" s="18">
        <f t="shared" si="6"/>
        <v>0.1168770401550921</v>
      </c>
      <c r="Z17" s="18">
        <f t="shared" si="6"/>
        <v>0.11715585782424248</v>
      </c>
      <c r="AA17" s="18">
        <f t="shared" si="6"/>
        <v>0.11743574800418997</v>
      </c>
      <c r="AB17" s="18">
        <f t="shared" si="6"/>
        <v>0.11771671655529824</v>
      </c>
      <c r="AC17" s="18">
        <f aca="true" t="shared" si="7" ref="AC17:AP17">2.376*POWER(10,-6)*POWER($D$5,2)*POWER($D$3,4)*POWER(AC14,4)</f>
        <v>0.11799876937956832</v>
      </c>
      <c r="AD17" s="18">
        <f t="shared" si="7"/>
        <v>0.1182819124210027</v>
      </c>
      <c r="AE17" s="18">
        <f t="shared" si="7"/>
        <v>0.11856615166597365</v>
      </c>
      <c r="AF17" s="18">
        <f>2.376*POWER(10,-6)*POWER($D$5,2)*POWER($D$3,4)*POWER(AF14,4)</f>
        <v>0.11885149314359551</v>
      </c>
      <c r="AG17" s="18">
        <f>2.376*POWER(10,-6)*POWER($D$5,2)*POWER($D$3,4)*POWER(AG14,4)</f>
        <v>0.11913794292610044</v>
      </c>
      <c r="AH17" s="18">
        <f t="shared" si="7"/>
        <v>0.11942550712921834</v>
      </c>
      <c r="AI17" s="18">
        <f>2.376*POWER(10,-6)*POWER($D$5,2)*POWER($D$3,4)*POWER(AI14,4)</f>
        <v>0.11971419191256073</v>
      </c>
      <c r="AJ17" s="18">
        <f t="shared" si="7"/>
        <v>0.12000400348000864</v>
      </c>
      <c r="AK17" s="18">
        <f>2.376*POWER(10,-6)*POWER($D$5,2)*POWER($D$3,4)*POWER(AK14,4)</f>
        <v>0.12029494808010478</v>
      </c>
      <c r="AL17" s="18">
        <f>2.376*POWER(10,-6)*POWER($D$5,2)*POWER($D$3,4)*POWER(AL14,4)</f>
        <v>0.12058703200644925</v>
      </c>
      <c r="AM17" s="18">
        <f t="shared" si="7"/>
        <v>0.1208802615981002</v>
      </c>
      <c r="AN17" s="18">
        <f>2.376*POWER(10,-6)*POWER($D$5,2)*POWER($D$3,4)*POWER(AN14,4)</f>
        <v>0.12117464323997809</v>
      </c>
      <c r="AO17" s="18">
        <f>2.376*POWER(10,-6)*POWER($D$5,2)*POWER($D$3,4)*POWER(AO14,4)</f>
        <v>0.1214701833632747</v>
      </c>
      <c r="AP17" s="18">
        <f t="shared" si="7"/>
        <v>0.12176688844586596</v>
      </c>
      <c r="AQ17" s="18">
        <f>2.376*POWER(10,-6)*POWER($D$5,2)*POWER($D$3,4)*POWER(AQ14,4)</f>
        <v>0.12206476501272971</v>
      </c>
      <c r="AR17" s="18">
        <f>2.376*POWER(10,-6)*POWER($D$5,2)*POWER($D$3,4)*POWER(AR14,4)</f>
        <v>0.12236381963636765</v>
      </c>
      <c r="AS17" s="21">
        <f>2.376*POWER(10,-6)*POWER($D$5,2)*POWER($D$3,4)*POWER(AS14,4)</f>
        <v>0.12266405893723142</v>
      </c>
    </row>
    <row r="18" spans="1:45" ht="12.75">
      <c r="A18" s="2" t="s">
        <v>30</v>
      </c>
      <c r="B18" s="11" t="s">
        <v>24</v>
      </c>
      <c r="C18" s="24">
        <f>0.028*($D$5*$D$3/$D$4)*SQRT(C14)</f>
        <v>0.022002064565173562</v>
      </c>
      <c r="D18" s="24">
        <f>0.028*($D$5*$D$3/$D$4)*SQRT(D14)</f>
        <v>0.02200842860286222</v>
      </c>
      <c r="E18" s="24">
        <f>0.028*($D$5*$D$3/$D$4)*SQRT(E14)</f>
        <v>0.022014803423663874</v>
      </c>
      <c r="F18" s="24">
        <f>0.028*($D$5*$D$3/$D$4)*SQRT(F14)</f>
        <v>0.022021189064684074</v>
      </c>
      <c r="G18" s="24">
        <f>0.028*($D$5*$D$3/$D$4)*SQRT(G14)</f>
        <v>0.022027585563214755</v>
      </c>
      <c r="H18" s="24">
        <f aca="true" t="shared" si="8" ref="H18:N18">0.028*($D$5*$D$3/$D$4)*SQRT(H14)</f>
        <v>0.022033992956735516</v>
      </c>
      <c r="I18" s="24">
        <f t="shared" si="8"/>
        <v>0.022040411282914847</v>
      </c>
      <c r="J18" s="24">
        <f t="shared" si="8"/>
        <v>0.022046840579611378</v>
      </c>
      <c r="K18" s="24">
        <f t="shared" si="8"/>
        <v>0.022053280884875154</v>
      </c>
      <c r="L18" s="24">
        <f t="shared" si="8"/>
        <v>0.022059732236948904</v>
      </c>
      <c r="M18" s="24">
        <f t="shared" si="8"/>
        <v>0.02206619467426934</v>
      </c>
      <c r="N18" s="24">
        <f t="shared" si="8"/>
        <v>0.022072668235468437</v>
      </c>
      <c r="O18" s="24">
        <f aca="true" t="shared" si="9" ref="O18:AB18">0.028*($D$5*$D$3/$D$4)*SQRT(O14)</f>
        <v>0.022079152959374754</v>
      </c>
      <c r="P18" s="24">
        <f t="shared" si="9"/>
        <v>0.02208564888501475</v>
      </c>
      <c r="Q18" s="24">
        <f t="shared" si="9"/>
        <v>0.022092156051614097</v>
      </c>
      <c r="R18" s="24">
        <f t="shared" si="9"/>
        <v>0.02209867449859906</v>
      </c>
      <c r="S18" s="24">
        <f t="shared" si="9"/>
        <v>0.02210520426559781</v>
      </c>
      <c r="T18" s="24">
        <f t="shared" si="9"/>
        <v>0.022111745392441803</v>
      </c>
      <c r="U18" s="24">
        <f t="shared" si="9"/>
        <v>0.022118297919167154</v>
      </c>
      <c r="V18" s="24">
        <f t="shared" si="9"/>
        <v>0.02212486188601603</v>
      </c>
      <c r="W18" s="24">
        <f t="shared" si="9"/>
        <v>0.02213143733343804</v>
      </c>
      <c r="X18" s="74">
        <f t="shared" si="9"/>
        <v>0.022138024302091643</v>
      </c>
      <c r="Y18" s="24">
        <f t="shared" si="9"/>
        <v>0.02214460931143526</v>
      </c>
      <c r="Z18" s="24">
        <f t="shared" si="9"/>
        <v>0.022151205852880787</v>
      </c>
      <c r="AA18" s="24">
        <f t="shared" si="9"/>
        <v>0.022157813967267233</v>
      </c>
      <c r="AB18" s="24">
        <f t="shared" si="9"/>
        <v>0.02216443369564464</v>
      </c>
      <c r="AC18" s="24">
        <f aca="true" t="shared" si="10" ref="AC18:AP18">0.028*($D$5*$D$3/$D$4)*SQRT(AC14)</f>
        <v>0.022171065079275565</v>
      </c>
      <c r="AD18" s="24">
        <f t="shared" si="10"/>
        <v>0.022177708159636492</v>
      </c>
      <c r="AE18" s="24">
        <f t="shared" si="10"/>
        <v>0.02218436297841932</v>
      </c>
      <c r="AF18" s="24">
        <f>0.028*($D$5*$D$3/$D$4)*SQRT(AF14)</f>
        <v>0.02219102957753282</v>
      </c>
      <c r="AG18" s="24">
        <f>0.028*($D$5*$D$3/$D$4)*SQRT(AG14)</f>
        <v>0.02219770799910414</v>
      </c>
      <c r="AH18" s="24">
        <f t="shared" si="10"/>
        <v>0.02220439828548028</v>
      </c>
      <c r="AI18" s="24">
        <f>0.028*($D$5*$D$3/$D$4)*SQRT(AI14)</f>
        <v>0.02221110047922962</v>
      </c>
      <c r="AJ18" s="24">
        <f t="shared" si="10"/>
        <v>0.022217814623143442</v>
      </c>
      <c r="AK18" s="24">
        <f>0.028*($D$5*$D$3/$D$4)*SQRT(AK14)</f>
        <v>0.022224540760237475</v>
      </c>
      <c r="AL18" s="24">
        <f>0.028*($D$5*$D$3/$D$4)*SQRT(AL14)</f>
        <v>0.022231278933753436</v>
      </c>
      <c r="AM18" s="24">
        <f t="shared" si="10"/>
        <v>0.022238029187160592</v>
      </c>
      <c r="AN18" s="24">
        <f>0.028*($D$5*$D$3/$D$4)*SQRT(AN14)</f>
        <v>0.022244791564157353</v>
      </c>
      <c r="AO18" s="24">
        <f>0.028*($D$5*$D$3/$D$4)*SQRT(AO14)</f>
        <v>0.02225156610867285</v>
      </c>
      <c r="AP18" s="24">
        <f t="shared" si="10"/>
        <v>0.022258352864868537</v>
      </c>
      <c r="AQ18" s="24">
        <f>0.028*($D$5*$D$3/$D$4)*SQRT(AQ14)</f>
        <v>0.02226515187713984</v>
      </c>
      <c r="AR18" s="24">
        <f>0.028*($D$5*$D$3/$D$4)*SQRT(AR14)</f>
        <v>0.02227196319011775</v>
      </c>
      <c r="AS18" s="6">
        <f>0.028*($D$5*$D$3/$D$4)*SQRT(AS14)</f>
        <v>0.022278786848670493</v>
      </c>
    </row>
    <row r="19" spans="1:45" ht="12.75">
      <c r="A19" s="2" t="s">
        <v>27</v>
      </c>
      <c r="B19" s="11" t="s">
        <v>28</v>
      </c>
      <c r="C19" s="25">
        <f aca="true" t="shared" si="11" ref="C19:AS19">+C17/(C17+C18)</f>
        <v>0.8345638224438849</v>
      </c>
      <c r="D19" s="25">
        <f t="shared" si="11"/>
        <v>0.8348431413869954</v>
      </c>
      <c r="E19" s="25">
        <f t="shared" si="11"/>
        <v>0.8351224734162801</v>
      </c>
      <c r="F19" s="25">
        <f aca="true" t="shared" si="12" ref="F19:V19">+F17/(F17+F18)</f>
        <v>0.8354018183932697</v>
      </c>
      <c r="G19" s="25">
        <f t="shared" si="12"/>
        <v>0.8356811761790859</v>
      </c>
      <c r="H19" s="25">
        <f t="shared" si="12"/>
        <v>0.835960546634441</v>
      </c>
      <c r="I19" s="25">
        <f t="shared" si="12"/>
        <v>0.8362399296196352</v>
      </c>
      <c r="J19" s="25">
        <f t="shared" si="12"/>
        <v>0.8365193249945557</v>
      </c>
      <c r="K19" s="25">
        <f t="shared" si="12"/>
        <v>0.8367987326186743</v>
      </c>
      <c r="L19" s="25">
        <f t="shared" si="12"/>
        <v>0.8370781523510463</v>
      </c>
      <c r="M19" s="25">
        <f t="shared" si="12"/>
        <v>0.8373575840503081</v>
      </c>
      <c r="N19" s="25">
        <f t="shared" si="12"/>
        <v>0.8376370275746765</v>
      </c>
      <c r="O19" s="25">
        <f t="shared" si="12"/>
        <v>0.8379164827819457</v>
      </c>
      <c r="P19" s="25">
        <f t="shared" si="12"/>
        <v>0.838195949529487</v>
      </c>
      <c r="Q19" s="25">
        <f t="shared" si="12"/>
        <v>0.8384754276742459</v>
      </c>
      <c r="R19" s="25">
        <f t="shared" si="12"/>
        <v>0.8387549170727406</v>
      </c>
      <c r="S19" s="25">
        <f t="shared" si="12"/>
        <v>0.8390344175810607</v>
      </c>
      <c r="T19" s="25">
        <f t="shared" si="12"/>
        <v>0.8393139290548648</v>
      </c>
      <c r="U19" s="25">
        <f t="shared" si="12"/>
        <v>0.8395934513493792</v>
      </c>
      <c r="V19" s="25">
        <f t="shared" si="12"/>
        <v>0.8398729843193963</v>
      </c>
      <c r="W19" s="25">
        <f t="shared" si="11"/>
        <v>0.8401525278192714</v>
      </c>
      <c r="X19" s="75">
        <f t="shared" si="11"/>
        <v>0.8404320817029227</v>
      </c>
      <c r="Y19" s="25">
        <f t="shared" si="11"/>
        <v>0.8407110734449524</v>
      </c>
      <c r="Z19" s="25">
        <f t="shared" si="11"/>
        <v>0.8409900742418821</v>
      </c>
      <c r="AA19" s="25">
        <f t="shared" si="11"/>
        <v>0.8412690839438723</v>
      </c>
      <c r="AB19" s="25">
        <f t="shared" si="11"/>
        <v>0.8415481024006288</v>
      </c>
      <c r="AC19" s="25">
        <f t="shared" si="11"/>
        <v>0.8418271294614009</v>
      </c>
      <c r="AD19" s="25">
        <f t="shared" si="11"/>
        <v>0.842106164974979</v>
      </c>
      <c r="AE19" s="25">
        <f t="shared" si="11"/>
        <v>0.8423852087896925</v>
      </c>
      <c r="AF19" s="25">
        <f t="shared" si="11"/>
        <v>0.8426642607534092</v>
      </c>
      <c r="AG19" s="25">
        <f t="shared" si="11"/>
        <v>0.8429433207135314</v>
      </c>
      <c r="AH19" s="25">
        <f t="shared" si="11"/>
        <v>0.8432223885169957</v>
      </c>
      <c r="AI19" s="25">
        <f t="shared" si="11"/>
        <v>0.8435014640102695</v>
      </c>
      <c r="AJ19" s="25">
        <f t="shared" si="11"/>
        <v>0.8437805470393502</v>
      </c>
      <c r="AK19" s="25">
        <f t="shared" si="11"/>
        <v>0.8440596374497626</v>
      </c>
      <c r="AL19" s="25">
        <f t="shared" si="11"/>
        <v>0.8443387350865564</v>
      </c>
      <c r="AM19" s="25">
        <f t="shared" si="11"/>
        <v>0.8446178397943054</v>
      </c>
      <c r="AN19" s="25">
        <f t="shared" si="11"/>
        <v>0.8448969514171037</v>
      </c>
      <c r="AO19" s="25">
        <f t="shared" si="11"/>
        <v>0.8451760697985656</v>
      </c>
      <c r="AP19" s="25">
        <f t="shared" si="11"/>
        <v>0.8454551947818221</v>
      </c>
      <c r="AQ19" s="25">
        <f t="shared" si="11"/>
        <v>0.8457343262095192</v>
      </c>
      <c r="AR19" s="25">
        <f t="shared" si="11"/>
        <v>0.8460134639238157</v>
      </c>
      <c r="AS19" s="26">
        <f t="shared" si="11"/>
        <v>0.8462926077663816</v>
      </c>
    </row>
    <row r="20" spans="1:45" ht="12.75">
      <c r="A20" s="2" t="s">
        <v>31</v>
      </c>
      <c r="B20" s="11" t="s">
        <v>24</v>
      </c>
      <c r="C20" s="27">
        <f>2*PI()*C14*$D$10</f>
        <v>230.31928989189382</v>
      </c>
      <c r="D20" s="27">
        <f>2*PI()*D14*$D$10</f>
        <v>230.45254762510385</v>
      </c>
      <c r="E20" s="27">
        <f>2*PI()*E14*$D$10</f>
        <v>230.58606978473236</v>
      </c>
      <c r="F20" s="27">
        <f>2*PI()*F14*$D$10</f>
        <v>230.7198573445324</v>
      </c>
      <c r="G20" s="27">
        <f>2*PI()*G14*$D$10</f>
        <v>230.85391128339955</v>
      </c>
      <c r="H20" s="27">
        <f aca="true" t="shared" si="13" ref="H20:N20">2*PI()*H14*$D$10</f>
        <v>230.98823258540753</v>
      </c>
      <c r="I20" s="27">
        <f t="shared" si="13"/>
        <v>231.12282223984354</v>
      </c>
      <c r="J20" s="27">
        <f t="shared" si="13"/>
        <v>231.25768124124465</v>
      </c>
      <c r="K20" s="27">
        <f t="shared" si="13"/>
        <v>231.39281058943376</v>
      </c>
      <c r="L20" s="27">
        <f t="shared" si="13"/>
        <v>231.52821128955645</v>
      </c>
      <c r="M20" s="27">
        <f t="shared" si="13"/>
        <v>231.6638843521178</v>
      </c>
      <c r="N20" s="27">
        <f t="shared" si="13"/>
        <v>231.79983079301962</v>
      </c>
      <c r="O20" s="27">
        <f aca="true" t="shared" si="14" ref="O20:AB20">2*PI()*O14*$D$10</f>
        <v>231.93605163359823</v>
      </c>
      <c r="P20" s="27">
        <f t="shared" si="14"/>
        <v>232.07254790066196</v>
      </c>
      <c r="Q20" s="27">
        <f t="shared" si="14"/>
        <v>232.2093206265297</v>
      </c>
      <c r="R20" s="27">
        <f t="shared" si="14"/>
        <v>232.3463708490693</v>
      </c>
      <c r="S20" s="27">
        <f t="shared" si="14"/>
        <v>232.4836996117365</v>
      </c>
      <c r="T20" s="27">
        <f t="shared" si="14"/>
        <v>232.62130796361407</v>
      </c>
      <c r="U20" s="27">
        <f t="shared" si="14"/>
        <v>232.7591969594514</v>
      </c>
      <c r="V20" s="27">
        <f t="shared" si="14"/>
        <v>232.89736765970446</v>
      </c>
      <c r="W20" s="27">
        <f t="shared" si="14"/>
        <v>233.03582113057584</v>
      </c>
      <c r="X20" s="76">
        <f t="shared" si="14"/>
        <v>233.17455844405555</v>
      </c>
      <c r="Y20" s="27">
        <f t="shared" si="14"/>
        <v>233.31329575753531</v>
      </c>
      <c r="Z20" s="27">
        <f t="shared" si="14"/>
        <v>233.45231740700183</v>
      </c>
      <c r="AA20" s="27">
        <f t="shared" si="14"/>
        <v>233.59162447067897</v>
      </c>
      <c r="AB20" s="27">
        <f t="shared" si="14"/>
        <v>233.73121803265045</v>
      </c>
      <c r="AC20" s="27">
        <f aca="true" t="shared" si="15" ref="AC20:AP20">2*PI()*AC14*$D$10</f>
        <v>233.8710991829014</v>
      </c>
      <c r="AD20" s="27">
        <f t="shared" si="15"/>
        <v>234.01126901736023</v>
      </c>
      <c r="AE20" s="27">
        <f t="shared" si="15"/>
        <v>234.15172863794086</v>
      </c>
      <c r="AF20" s="27">
        <f>2*PI()*AF14*$D$10</f>
        <v>234.29247915258526</v>
      </c>
      <c r="AG20" s="27">
        <f>2*PI()*AG14*$D$10</f>
        <v>234.43352167530637</v>
      </c>
      <c r="AH20" s="27">
        <f t="shared" si="15"/>
        <v>234.57485732623158</v>
      </c>
      <c r="AI20" s="27">
        <f>2*PI()*AI14*$D$10</f>
        <v>234.71648723164628</v>
      </c>
      <c r="AJ20" s="27">
        <f t="shared" si="15"/>
        <v>234.85841252403807</v>
      </c>
      <c r="AK20" s="27">
        <f>2*PI()*AK14*$D$10</f>
        <v>235.00063434214124</v>
      </c>
      <c r="AL20" s="27">
        <f>2*PI()*AL14*$D$10</f>
        <v>235.1431538309816</v>
      </c>
      <c r="AM20" s="27">
        <f t="shared" si="15"/>
        <v>235.28597214192177</v>
      </c>
      <c r="AN20" s="27">
        <f>2*PI()*AN14*$D$10</f>
        <v>235.42909043270706</v>
      </c>
      <c r="AO20" s="27">
        <f>2*PI()*AO14*$D$10</f>
        <v>235.57250986751117</v>
      </c>
      <c r="AP20" s="27">
        <f t="shared" si="15"/>
        <v>235.71623161698312</v>
      </c>
      <c r="AQ20" s="27">
        <f>2*PI()*AQ14*$D$10</f>
        <v>235.86025685829387</v>
      </c>
      <c r="AR20" s="27">
        <f>2*PI()*AR14*$D$10</f>
        <v>236.00458677518375</v>
      </c>
      <c r="AS20" s="28">
        <f>2*PI()*AS14*$D$10</f>
        <v>236.14922255801022</v>
      </c>
    </row>
    <row r="21" spans="1:45" ht="12.75">
      <c r="A21" s="2" t="s">
        <v>37</v>
      </c>
      <c r="B21" s="11" t="s">
        <v>38</v>
      </c>
      <c r="C21" s="29">
        <f aca="true" t="shared" si="16" ref="C21:AS21">+C20/(2*(C17+C18))</f>
        <v>865.8992619598541</v>
      </c>
      <c r="D21" s="29">
        <f t="shared" si="16"/>
        <v>864.6873321109381</v>
      </c>
      <c r="E21" s="29">
        <f t="shared" si="16"/>
        <v>863.4749109297376</v>
      </c>
      <c r="F21" s="29">
        <f aca="true" t="shared" si="17" ref="F21:V21">+F20/(2*(F17+F18))</f>
        <v>862.2619983853969</v>
      </c>
      <c r="G21" s="29">
        <f t="shared" si="17"/>
        <v>861.0485944472654</v>
      </c>
      <c r="H21" s="29">
        <f t="shared" si="17"/>
        <v>859.8346990848976</v>
      </c>
      <c r="I21" s="29">
        <f t="shared" si="17"/>
        <v>858.6203122680524</v>
      </c>
      <c r="J21" s="29">
        <f t="shared" si="17"/>
        <v>857.4054339666965</v>
      </c>
      <c r="K21" s="29">
        <f t="shared" si="17"/>
        <v>856.1900641510009</v>
      </c>
      <c r="L21" s="29">
        <f t="shared" si="17"/>
        <v>854.9742027913458</v>
      </c>
      <c r="M21" s="29">
        <f t="shared" si="17"/>
        <v>853.7578498583166</v>
      </c>
      <c r="N21" s="29">
        <f t="shared" si="17"/>
        <v>852.5410053227077</v>
      </c>
      <c r="O21" s="29">
        <f t="shared" si="17"/>
        <v>851.3236691555219</v>
      </c>
      <c r="P21" s="29">
        <f t="shared" si="17"/>
        <v>850.1058413279707</v>
      </c>
      <c r="Q21" s="29">
        <f t="shared" si="17"/>
        <v>848.8875218114744</v>
      </c>
      <c r="R21" s="29">
        <f t="shared" si="17"/>
        <v>847.6687105776641</v>
      </c>
      <c r="S21" s="29">
        <f t="shared" si="17"/>
        <v>846.4494075983802</v>
      </c>
      <c r="T21" s="29">
        <f t="shared" si="17"/>
        <v>845.2296128456745</v>
      </c>
      <c r="U21" s="29">
        <f t="shared" si="17"/>
        <v>844.0093262918101</v>
      </c>
      <c r="V21" s="29">
        <f t="shared" si="17"/>
        <v>842.7885479092616</v>
      </c>
      <c r="W21" s="29">
        <f t="shared" si="16"/>
        <v>841.5672776707152</v>
      </c>
      <c r="X21" s="77">
        <f t="shared" si="16"/>
        <v>840.345515549071</v>
      </c>
      <c r="Y21" s="29">
        <f t="shared" si="16"/>
        <v>839.1257644145232</v>
      </c>
      <c r="Z21" s="29">
        <f t="shared" si="16"/>
        <v>837.905527705624</v>
      </c>
      <c r="AA21" s="29">
        <f t="shared" si="16"/>
        <v>836.684805415459</v>
      </c>
      <c r="AB21" s="29">
        <f t="shared" si="16"/>
        <v>835.4635975374207</v>
      </c>
      <c r="AC21" s="29">
        <f t="shared" si="16"/>
        <v>834.2419040652062</v>
      </c>
      <c r="AD21" s="29">
        <f t="shared" si="16"/>
        <v>833.0197249928216</v>
      </c>
      <c r="AE21" s="29">
        <f t="shared" si="16"/>
        <v>831.7970603145808</v>
      </c>
      <c r="AF21" s="29">
        <f t="shared" si="16"/>
        <v>830.5739100251076</v>
      </c>
      <c r="AG21" s="29">
        <f t="shared" si="16"/>
        <v>829.3502741193358</v>
      </c>
      <c r="AH21" s="29">
        <f t="shared" si="16"/>
        <v>828.1261525925123</v>
      </c>
      <c r="AI21" s="29">
        <f t="shared" si="16"/>
        <v>826.9015454401961</v>
      </c>
      <c r="AJ21" s="29">
        <f t="shared" si="16"/>
        <v>825.6764526582608</v>
      </c>
      <c r="AK21" s="29">
        <f t="shared" si="16"/>
        <v>824.4508742428944</v>
      </c>
      <c r="AL21" s="29">
        <f t="shared" si="16"/>
        <v>823.2248101906024</v>
      </c>
      <c r="AM21" s="29">
        <f t="shared" si="16"/>
        <v>821.9982604982067</v>
      </c>
      <c r="AN21" s="29">
        <f t="shared" si="16"/>
        <v>820.7712251628486</v>
      </c>
      <c r="AO21" s="29">
        <f t="shared" si="16"/>
        <v>819.5437041819881</v>
      </c>
      <c r="AP21" s="29">
        <f t="shared" si="16"/>
        <v>818.3156975534076</v>
      </c>
      <c r="AQ21" s="29">
        <f t="shared" si="16"/>
        <v>817.0872052752106</v>
      </c>
      <c r="AR21" s="29">
        <f t="shared" si="16"/>
        <v>815.8582273458235</v>
      </c>
      <c r="AS21" s="30">
        <f t="shared" si="16"/>
        <v>814.6287637639982</v>
      </c>
    </row>
    <row r="22" spans="1:45" ht="12.75">
      <c r="A22" s="2" t="s">
        <v>46</v>
      </c>
      <c r="B22" s="11" t="s">
        <v>43</v>
      </c>
      <c r="C22" s="31">
        <f aca="true" t="shared" si="18" ref="C22:AS22">+C14/C21*POWER(10,3)</f>
        <v>16.169807434411414</v>
      </c>
      <c r="D22" s="31">
        <f t="shared" si="18"/>
        <v>16.201839350374097</v>
      </c>
      <c r="E22" s="31">
        <f t="shared" si="18"/>
        <v>16.233989036913766</v>
      </c>
      <c r="F22" s="31">
        <f aca="true" t="shared" si="19" ref="F22:V22">+F14/F21*POWER(10,3)</f>
        <v>16.266257115012035</v>
      </c>
      <c r="G22" s="31">
        <f t="shared" si="19"/>
        <v>16.298644209917956</v>
      </c>
      <c r="H22" s="31">
        <f t="shared" si="19"/>
        <v>16.3311509511842</v>
      </c>
      <c r="I22" s="31">
        <f t="shared" si="19"/>
        <v>16.36377797270362</v>
      </c>
      <c r="J22" s="31">
        <f t="shared" si="19"/>
        <v>16.396525912746075</v>
      </c>
      <c r="K22" s="31">
        <f t="shared" si="19"/>
        <v>16.429395413995806</v>
      </c>
      <c r="L22" s="31">
        <f t="shared" si="19"/>
        <v>16.462387123589007</v>
      </c>
      <c r="M22" s="31">
        <f t="shared" si="19"/>
        <v>16.495501693151915</v>
      </c>
      <c r="N22" s="31">
        <f t="shared" si="19"/>
        <v>16.528739778839224</v>
      </c>
      <c r="O22" s="31">
        <f t="shared" si="19"/>
        <v>16.562102041372867</v>
      </c>
      <c r="P22" s="31">
        <f t="shared" si="19"/>
        <v>16.59558914608126</v>
      </c>
      <c r="Q22" s="31">
        <f t="shared" si="19"/>
        <v>16.629201762938916</v>
      </c>
      <c r="R22" s="31">
        <f t="shared" si="19"/>
        <v>16.662940566606427</v>
      </c>
      <c r="S22" s="31">
        <f t="shared" si="19"/>
        <v>16.696806236470927</v>
      </c>
      <c r="T22" s="31">
        <f t="shared" si="19"/>
        <v>16.73079945668691</v>
      </c>
      <c r="U22" s="31">
        <f t="shared" si="19"/>
        <v>16.764920916217502</v>
      </c>
      <c r="V22" s="31">
        <f t="shared" si="19"/>
        <v>16.799171308876133</v>
      </c>
      <c r="W22" s="31">
        <f t="shared" si="18"/>
        <v>16.833551333368696</v>
      </c>
      <c r="X22" s="78">
        <f t="shared" si="18"/>
        <v>16.868061693336028</v>
      </c>
      <c r="Y22" s="31">
        <f t="shared" si="18"/>
        <v>16.90263203959989</v>
      </c>
      <c r="Z22" s="31">
        <f t="shared" si="18"/>
        <v>16.937333479261177</v>
      </c>
      <c r="AA22" s="31">
        <f t="shared" si="18"/>
        <v>16.972166724785758</v>
      </c>
      <c r="AB22" s="31">
        <f t="shared" si="18"/>
        <v>17.007132493683635</v>
      </c>
      <c r="AC22" s="31">
        <f t="shared" si="18"/>
        <v>17.042231508553034</v>
      </c>
      <c r="AD22" s="31">
        <f t="shared" si="18"/>
        <v>17.077464497124847</v>
      </c>
      <c r="AE22" s="31">
        <f t="shared" si="18"/>
        <v>17.11283219230759</v>
      </c>
      <c r="AF22" s="31">
        <f t="shared" si="18"/>
        <v>17.148335332232836</v>
      </c>
      <c r="AG22" s="31">
        <f t="shared" si="18"/>
        <v>17.183974660301107</v>
      </c>
      <c r="AH22" s="31">
        <f t="shared" si="18"/>
        <v>17.219750925228215</v>
      </c>
      <c r="AI22" s="31">
        <f t="shared" si="18"/>
        <v>17.255664881092144</v>
      </c>
      <c r="AJ22" s="31">
        <f t="shared" si="18"/>
        <v>17.29171728738038</v>
      </c>
      <c r="AK22" s="31">
        <f t="shared" si="18"/>
        <v>17.32790890903779</v>
      </c>
      <c r="AL22" s="31">
        <f t="shared" si="18"/>
        <v>17.364240516514926</v>
      </c>
      <c r="AM22" s="31">
        <f t="shared" si="18"/>
        <v>17.4007128858169</v>
      </c>
      <c r="AN22" s="31">
        <f t="shared" si="18"/>
        <v>17.43732679855277</v>
      </c>
      <c r="AO22" s="31">
        <f t="shared" si="18"/>
        <v>17.474083041985438</v>
      </c>
      <c r="AP22" s="31">
        <f t="shared" si="18"/>
        <v>17.510982409082015</v>
      </c>
      <c r="AQ22" s="31">
        <f t="shared" si="18"/>
        <v>17.548025698564864</v>
      </c>
      <c r="AR22" s="31">
        <f t="shared" si="18"/>
        <v>17.58521371496306</v>
      </c>
      <c r="AS22" s="32">
        <f t="shared" si="18"/>
        <v>17.622547268664402</v>
      </c>
    </row>
    <row r="23" spans="1:45" ht="12.75">
      <c r="A23" s="2" t="s">
        <v>39</v>
      </c>
      <c r="B23" s="11" t="s">
        <v>40</v>
      </c>
      <c r="C23" s="33">
        <f>SQRT($D$6*C20*C21)/POWER(10,3)</f>
        <v>8.931591193790915</v>
      </c>
      <c r="D23" s="33">
        <f>SQRT($D$6*D20*D21)/POWER(10,3)</f>
        <v>8.92792021882185</v>
      </c>
      <c r="E23" s="33">
        <f>SQRT($D$6*E20*E21)/POWER(10,3)</f>
        <v>8.924243073090512</v>
      </c>
      <c r="F23" s="33">
        <f>SQRT($D$6*F20*F21)/POWER(10,3)</f>
        <v>8.920559741655008</v>
      </c>
      <c r="G23" s="33">
        <f>SQRT($D$6*G20*G21)/POWER(10,3)</f>
        <v>8.916870209512414</v>
      </c>
      <c r="H23" s="33">
        <f aca="true" t="shared" si="20" ref="H23:N23">SQRT($D$6*H20*H21)/POWER(10,3)</f>
        <v>8.913174461598432</v>
      </c>
      <c r="I23" s="33">
        <f t="shared" si="20"/>
        <v>8.909472482787027</v>
      </c>
      <c r="J23" s="33">
        <f t="shared" si="20"/>
        <v>8.905764257890086</v>
      </c>
      <c r="K23" s="33">
        <f t="shared" si="20"/>
        <v>8.902049771657035</v>
      </c>
      <c r="L23" s="33">
        <f t="shared" si="20"/>
        <v>8.898329008774509</v>
      </c>
      <c r="M23" s="33">
        <f t="shared" si="20"/>
        <v>8.894601953865948</v>
      </c>
      <c r="N23" s="33">
        <f t="shared" si="20"/>
        <v>8.89086859149126</v>
      </c>
      <c r="O23" s="33">
        <f aca="true" t="shared" si="21" ref="O23:AB23">SQRT($D$6*O20*O21)/POWER(10,3)</f>
        <v>8.88712890614645</v>
      </c>
      <c r="P23" s="33">
        <f t="shared" si="21"/>
        <v>8.88338288226322</v>
      </c>
      <c r="Q23" s="33">
        <f t="shared" si="21"/>
        <v>8.879630504208626</v>
      </c>
      <c r="R23" s="33">
        <f t="shared" si="21"/>
        <v>8.875871756284683</v>
      </c>
      <c r="S23" s="33">
        <f t="shared" si="21"/>
        <v>8.872106622727978</v>
      </c>
      <c r="T23" s="33">
        <f t="shared" si="21"/>
        <v>8.868335087709303</v>
      </c>
      <c r="U23" s="33">
        <f t="shared" si="21"/>
        <v>8.864557135333255</v>
      </c>
      <c r="V23" s="33">
        <f t="shared" si="21"/>
        <v>8.86077274963785</v>
      </c>
      <c r="W23" s="33">
        <f t="shared" si="21"/>
        <v>8.856981914594122</v>
      </c>
      <c r="X23" s="79">
        <f t="shared" si="21"/>
        <v>8.853184614105748</v>
      </c>
      <c r="Y23" s="33">
        <f t="shared" si="21"/>
        <v>8.849388626354106</v>
      </c>
      <c r="Z23" s="33">
        <f t="shared" si="21"/>
        <v>8.845586180938259</v>
      </c>
      <c r="AA23" s="33">
        <f t="shared" si="21"/>
        <v>8.841777261771098</v>
      </c>
      <c r="AB23" s="33">
        <f t="shared" si="21"/>
        <v>8.837961852697973</v>
      </c>
      <c r="AC23" s="33">
        <f aca="true" t="shared" si="22" ref="AC23:AP23">SQRT($D$6*AC20*AC21)/POWER(10,3)</f>
        <v>8.834139937496266</v>
      </c>
      <c r="AD23" s="33">
        <f t="shared" si="22"/>
        <v>8.830311499875021</v>
      </c>
      <c r="AE23" s="33">
        <f t="shared" si="22"/>
        <v>8.82647652347451</v>
      </c>
      <c r="AF23" s="33">
        <f>SQRT($D$6*AF20*AF21)/POWER(10,3)</f>
        <v>8.822634991865836</v>
      </c>
      <c r="AG23" s="33">
        <f>SQRT($D$6*AG20*AG21)/POWER(10,3)</f>
        <v>8.818786888550525</v>
      </c>
      <c r="AH23" s="33">
        <f t="shared" si="22"/>
        <v>8.814932196960102</v>
      </c>
      <c r="AI23" s="33">
        <f>SQRT($D$6*AI20*AI21)/POWER(10,3)</f>
        <v>8.811070900455684</v>
      </c>
      <c r="AJ23" s="33">
        <f t="shared" si="22"/>
        <v>8.80720298232755</v>
      </c>
      <c r="AK23" s="33">
        <f>SQRT($D$6*AK20*AK21)/POWER(10,3)</f>
        <v>8.803328425794714</v>
      </c>
      <c r="AL23" s="33">
        <f>SQRT($D$6*AL20*AL21)/POWER(10,3)</f>
        <v>8.799447214004513</v>
      </c>
      <c r="AM23" s="33">
        <f t="shared" si="22"/>
        <v>8.795559330032155</v>
      </c>
      <c r="AN23" s="33">
        <f>SQRT($D$6*AN20*AN21)/POWER(10,3)</f>
        <v>8.791664756880303</v>
      </c>
      <c r="AO23" s="33">
        <f>SQRT($D$6*AO20*AO21)/POWER(10,3)</f>
        <v>8.787763477478626</v>
      </c>
      <c r="AP23" s="33">
        <f t="shared" si="22"/>
        <v>8.783855474683362</v>
      </c>
      <c r="AQ23" s="33">
        <f>SQRT($D$6*AQ20*AQ21)/POWER(10,3)</f>
        <v>8.779940731276872</v>
      </c>
      <c r="AR23" s="33">
        <f>SQRT($D$6*AR20*AR21)/POWER(10,3)</f>
        <v>8.776019229967194</v>
      </c>
      <c r="AS23" s="34">
        <f>SQRT($D$6*AS20*AS21)/POWER(10,3)</f>
        <v>8.772090953387593</v>
      </c>
    </row>
    <row r="24" spans="1:45" ht="12.75">
      <c r="A24" s="3" t="s">
        <v>41</v>
      </c>
      <c r="B24" s="14" t="s">
        <v>42</v>
      </c>
      <c r="C24" s="35">
        <f>POWER(10,6)/(2*PI()*C14*C20)</f>
        <v>49.35345958985325</v>
      </c>
      <c r="D24" s="35">
        <f>POWER(10,6)/(2*PI()*D14*D20)</f>
        <v>49.2963994380572</v>
      </c>
      <c r="E24" s="35">
        <f>POWER(10,6)/(2*PI()*E14*E20)</f>
        <v>49.239325253114856</v>
      </c>
      <c r="F24" s="35">
        <f>POWER(10,6)/(2*PI()*F14*F20)</f>
        <v>49.182236979321424</v>
      </c>
      <c r="G24" s="35">
        <f>POWER(10,6)/(2*PI()*G14*G20)</f>
        <v>49.125134560775344</v>
      </c>
      <c r="H24" s="35">
        <f aca="true" t="shared" si="23" ref="H24:N24">POWER(10,6)/(2*PI()*H14*H20)</f>
        <v>49.06801794137713</v>
      </c>
      <c r="I24" s="35">
        <f t="shared" si="23"/>
        <v>49.01088706482842</v>
      </c>
      <c r="J24" s="35">
        <f t="shared" si="23"/>
        <v>48.953741874630786</v>
      </c>
      <c r="K24" s="35">
        <f t="shared" si="23"/>
        <v>48.89658231408475</v>
      </c>
      <c r="L24" s="35">
        <f t="shared" si="23"/>
        <v>48.83940832628861</v>
      </c>
      <c r="M24" s="35">
        <f t="shared" si="23"/>
        <v>48.782219854137395</v>
      </c>
      <c r="N24" s="35">
        <f t="shared" si="23"/>
        <v>48.72501684032176</v>
      </c>
      <c r="O24" s="35">
        <f aca="true" t="shared" si="24" ref="O24:AB24">POWER(10,6)/(2*PI()*O14*O20)</f>
        <v>48.667799227326775</v>
      </c>
      <c r="P24" s="35">
        <f t="shared" si="24"/>
        <v>48.61056695743096</v>
      </c>
      <c r="Q24" s="35">
        <f t="shared" si="24"/>
        <v>48.55331997270506</v>
      </c>
      <c r="R24" s="35">
        <f t="shared" si="24"/>
        <v>48.49605821501088</v>
      </c>
      <c r="S24" s="35">
        <f t="shared" si="24"/>
        <v>48.438781626000214</v>
      </c>
      <c r="T24" s="35">
        <f t="shared" si="24"/>
        <v>48.38149014711366</v>
      </c>
      <c r="U24" s="35">
        <f t="shared" si="24"/>
        <v>48.32418371957943</v>
      </c>
      <c r="V24" s="35">
        <f t="shared" si="24"/>
        <v>48.26686228441221</v>
      </c>
      <c r="W24" s="35">
        <f t="shared" si="24"/>
        <v>48.20952578241199</v>
      </c>
      <c r="X24" s="80">
        <f t="shared" si="24"/>
        <v>48.152174154162864</v>
      </c>
      <c r="Y24" s="35">
        <f t="shared" si="24"/>
        <v>48.09492480613117</v>
      </c>
      <c r="Z24" s="35">
        <f t="shared" si="24"/>
        <v>48.03766047897709</v>
      </c>
      <c r="AA24" s="35">
        <f t="shared" si="24"/>
        <v>47.98038111382562</v>
      </c>
      <c r="AB24" s="35">
        <f t="shared" si="24"/>
        <v>47.92308665158813</v>
      </c>
      <c r="AC24" s="35">
        <f aca="true" t="shared" si="25" ref="AC24:AP24">POWER(10,6)/(2*PI()*AC14*AC20)</f>
        <v>47.8657770329611</v>
      </c>
      <c r="AD24" s="35">
        <f t="shared" si="25"/>
        <v>47.808452198424945</v>
      </c>
      <c r="AE24" s="35">
        <f t="shared" si="25"/>
        <v>47.75111208824284</v>
      </c>
      <c r="AF24" s="35">
        <f>POWER(10,6)/(2*PI()*AF14*AF20)</f>
        <v>47.693756642459526</v>
      </c>
      <c r="AG24" s="35">
        <f>POWER(10,6)/(2*PI()*AG14*AG20)</f>
        <v>47.63638580090006</v>
      </c>
      <c r="AH24" s="35">
        <f t="shared" si="25"/>
        <v>47.57899950316862</v>
      </c>
      <c r="AI24" s="35">
        <f>POWER(10,6)/(2*PI()*AI14*AI20)</f>
        <v>47.52159768864729</v>
      </c>
      <c r="AJ24" s="35">
        <f t="shared" si="25"/>
        <v>47.464180296494796</v>
      </c>
      <c r="AK24" s="35">
        <f>POWER(10,6)/(2*PI()*AK14*AK20)</f>
        <v>47.40674726564526</v>
      </c>
      <c r="AL24" s="35">
        <f>POWER(10,6)/(2*PI()*AL14*AL20)</f>
        <v>47.34929853480698</v>
      </c>
      <c r="AM24" s="35">
        <f t="shared" si="25"/>
        <v>47.291834042461126</v>
      </c>
      <c r="AN24" s="35">
        <f>POWER(10,6)/(2*PI()*AN14*AN20)</f>
        <v>47.23435372686048</v>
      </c>
      <c r="AO24" s="35">
        <f>POWER(10,6)/(2*PI()*AO14*AO20)</f>
        <v>47.176857526028165</v>
      </c>
      <c r="AP24" s="35">
        <f t="shared" si="25"/>
        <v>47.11934537775631</v>
      </c>
      <c r="AQ24" s="35">
        <f>POWER(10,6)/(2*PI()*AQ14*AQ20)</f>
        <v>47.061817219604826</v>
      </c>
      <c r="AR24" s="35">
        <f>POWER(10,6)/(2*PI()*AR14*AR20)</f>
        <v>47.00427298890003</v>
      </c>
      <c r="AS24" s="36">
        <f>POWER(10,6)/(2*PI()*AS14*AS20)</f>
        <v>46.94671262273335</v>
      </c>
    </row>
    <row r="26" ht="12.75">
      <c r="D26" s="4" t="s">
        <v>67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I26"/>
  <sheetViews>
    <sheetView showGridLines="0" showZeros="0" zoomScalePageLayoutView="0" workbookViewId="0" topLeftCell="A1">
      <selection activeCell="D3" sqref="D3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9" width="9.7109375" style="0" customWidth="1"/>
  </cols>
  <sheetData>
    <row r="1" spans="1:9" ht="18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13.5" thickBot="1">
      <c r="A2" s="38" t="s">
        <v>8</v>
      </c>
      <c r="B2" s="8"/>
      <c r="C2" s="9"/>
      <c r="D2" s="9"/>
      <c r="E2" s="9"/>
      <c r="F2" s="9"/>
      <c r="G2" s="9"/>
      <c r="H2" s="9"/>
      <c r="I2" s="10"/>
    </row>
    <row r="3" spans="1:9" ht="13.5" thickBot="1">
      <c r="A3" s="2" t="s">
        <v>33</v>
      </c>
      <c r="B3" s="11" t="s">
        <v>2</v>
      </c>
      <c r="C3" s="12"/>
      <c r="D3" s="37">
        <v>1.05</v>
      </c>
      <c r="E3" s="12" t="s">
        <v>2</v>
      </c>
      <c r="F3" s="39" t="s">
        <v>45</v>
      </c>
      <c r="G3" s="39"/>
      <c r="H3" s="40"/>
      <c r="I3" s="182"/>
    </row>
    <row r="4" spans="1:9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/>
      <c r="H4" s="40"/>
      <c r="I4" s="182"/>
    </row>
    <row r="5" spans="1:9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3"/>
    </row>
    <row r="6" spans="1:9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6"/>
    </row>
    <row r="7" spans="1:9" ht="12.75">
      <c r="A7" s="38" t="s">
        <v>9</v>
      </c>
      <c r="B7" s="17"/>
      <c r="C7" s="9"/>
      <c r="D7" s="9"/>
      <c r="E7" s="9"/>
      <c r="F7" s="9"/>
      <c r="G7" s="9"/>
      <c r="H7" s="9"/>
      <c r="I7" s="10"/>
    </row>
    <row r="8" spans="1:9" ht="12.75">
      <c r="A8" s="2" t="s">
        <v>0</v>
      </c>
      <c r="B8" s="11" t="s">
        <v>3</v>
      </c>
      <c r="C8" s="12"/>
      <c r="D8" s="18">
        <f>+PI()*POWER(D3,2)/4</f>
        <v>0.8659014751456867</v>
      </c>
      <c r="E8" s="12" t="s">
        <v>3</v>
      </c>
      <c r="F8" s="12"/>
      <c r="G8" s="12"/>
      <c r="H8" s="12"/>
      <c r="I8" s="13"/>
    </row>
    <row r="9" spans="1:9" ht="12.75">
      <c r="A9" s="2" t="s">
        <v>49</v>
      </c>
      <c r="B9" s="11" t="s">
        <v>2</v>
      </c>
      <c r="C9" s="12"/>
      <c r="D9" s="18">
        <f>+PI()*D3</f>
        <v>3.2986722862692828</v>
      </c>
      <c r="E9" s="12" t="s">
        <v>2</v>
      </c>
      <c r="F9" s="12"/>
      <c r="G9" s="12"/>
      <c r="H9" s="12"/>
      <c r="I9" s="13"/>
    </row>
    <row r="10" spans="1:9" ht="12.75">
      <c r="A10" s="3" t="s">
        <v>36</v>
      </c>
      <c r="B10" s="14" t="s">
        <v>32</v>
      </c>
      <c r="C10" s="15"/>
      <c r="D10" s="19">
        <f>0.623*D3*(LOG(D3/D4)+4.68)*POWER(D5,2)</f>
        <v>2.618051751650193</v>
      </c>
      <c r="E10" s="15" t="s">
        <v>5</v>
      </c>
      <c r="F10" s="15"/>
      <c r="G10" s="15"/>
      <c r="H10" s="15"/>
      <c r="I10" s="16"/>
    </row>
    <row r="11" spans="1:9" ht="12.75">
      <c r="A11" s="4" t="s">
        <v>10</v>
      </c>
      <c r="B11" s="5"/>
      <c r="I11" s="13"/>
    </row>
    <row r="12" spans="1:9" ht="12.75">
      <c r="A12" s="38" t="s">
        <v>8</v>
      </c>
      <c r="B12" s="17"/>
      <c r="C12" s="9"/>
      <c r="D12" s="9"/>
      <c r="E12" s="9"/>
      <c r="F12" s="9"/>
      <c r="G12" s="9"/>
      <c r="H12" s="9"/>
      <c r="I12" s="10"/>
    </row>
    <row r="13" spans="1:9" ht="13.5" thickBot="1">
      <c r="A13" s="2" t="s">
        <v>11</v>
      </c>
      <c r="B13" s="11"/>
      <c r="C13" s="178" t="s">
        <v>76</v>
      </c>
      <c r="D13" s="178"/>
      <c r="E13" s="178"/>
      <c r="F13" s="178"/>
      <c r="G13" s="178"/>
      <c r="H13" s="178"/>
      <c r="I13" s="179"/>
    </row>
    <row r="14" spans="1:9" ht="13.5" thickBot="1">
      <c r="A14" s="3" t="s">
        <v>22</v>
      </c>
      <c r="B14" s="14" t="s">
        <v>23</v>
      </c>
      <c r="C14" s="65">
        <f>+D14-((D22*POWER(10,-3))/2)</f>
        <v>18.05693760406256</v>
      </c>
      <c r="D14" s="65">
        <f>+E14-((E22*POWER(10,-3))/2)</f>
        <v>18.07720608193092</v>
      </c>
      <c r="E14" s="65">
        <f>+F14-((F22*POWER(10,-3))/2)</f>
        <v>18.097559997724268</v>
      </c>
      <c r="F14" s="65">
        <v>18.118</v>
      </c>
      <c r="G14" s="65">
        <f>+F14+((F22*POWER(10,-3))/2)</f>
        <v>18.13844000227573</v>
      </c>
      <c r="H14" s="65">
        <f>+G14+((G22*POWER(10,-3))/2)</f>
        <v>18.15896637949078</v>
      </c>
      <c r="I14" s="180">
        <f>+H14+((H22*POWER(10,-3))/2)</f>
        <v>18.17957978759274</v>
      </c>
    </row>
    <row r="15" spans="1:9" ht="12.75">
      <c r="A15" s="38" t="s">
        <v>7</v>
      </c>
      <c r="B15" s="17"/>
      <c r="C15" s="9"/>
      <c r="D15" s="9"/>
      <c r="E15" s="9"/>
      <c r="F15" s="83"/>
      <c r="G15" s="9"/>
      <c r="H15" s="9"/>
      <c r="I15" s="10"/>
    </row>
    <row r="16" spans="1:9" ht="12.75">
      <c r="A16" s="2" t="s">
        <v>47</v>
      </c>
      <c r="B16" s="20"/>
      <c r="C16" s="18">
        <f aca="true" t="shared" si="0" ref="C16:I16">+$D$9*C14/300</f>
        <v>0.19854639883138278</v>
      </c>
      <c r="D16" s="18">
        <f t="shared" si="0"/>
        <v>0.19876926238548018</v>
      </c>
      <c r="E16" s="18">
        <f t="shared" si="0"/>
        <v>0.19899306537862874</v>
      </c>
      <c r="F16" s="73">
        <f t="shared" si="0"/>
        <v>0.19921781494208954</v>
      </c>
      <c r="G16" s="18">
        <f t="shared" si="0"/>
        <v>0.1994425645055503</v>
      </c>
      <c r="H16" s="18">
        <f t="shared" si="0"/>
        <v>0.19966826381107297</v>
      </c>
      <c r="I16" s="21">
        <f t="shared" si="0"/>
        <v>0.19989492007117793</v>
      </c>
    </row>
    <row r="17" spans="1:9" ht="12.75">
      <c r="A17" s="2" t="s">
        <v>29</v>
      </c>
      <c r="B17" s="11" t="s">
        <v>24</v>
      </c>
      <c r="C17" s="22">
        <f aca="true" t="shared" si="1" ref="C17:I17">2.376*POWER(10,-6)*POWER($D$5,2)*POWER($D$3,4)*POWER(C14,4)</f>
        <v>0.3070294410309713</v>
      </c>
      <c r="D17" s="23">
        <f t="shared" si="1"/>
        <v>0.3084102964549342</v>
      </c>
      <c r="E17" s="18">
        <f t="shared" si="1"/>
        <v>0.3098016546242509</v>
      </c>
      <c r="F17" s="73">
        <f t="shared" si="1"/>
        <v>0.31120362982066746</v>
      </c>
      <c r="G17" s="18">
        <f t="shared" si="1"/>
        <v>0.3126103580121234</v>
      </c>
      <c r="H17" s="18">
        <f t="shared" si="1"/>
        <v>0.3140278247053067</v>
      </c>
      <c r="I17" s="21">
        <f t="shared" si="1"/>
        <v>0.3154561470235659</v>
      </c>
    </row>
    <row r="18" spans="1:9" ht="12.75">
      <c r="A18" s="2" t="s">
        <v>30</v>
      </c>
      <c r="B18" s="11" t="s">
        <v>24</v>
      </c>
      <c r="C18" s="24">
        <f aca="true" t="shared" si="2" ref="C18:I18">0.028*($D$5*$D$3/$D$4)*SQRT(C14)</f>
        <v>0.024986151834524274</v>
      </c>
      <c r="D18" s="24">
        <f t="shared" si="2"/>
        <v>0.025000171078596894</v>
      </c>
      <c r="E18" s="24">
        <f t="shared" si="2"/>
        <v>0.025014241511293486</v>
      </c>
      <c r="F18" s="74">
        <f t="shared" si="2"/>
        <v>0.02502836349424389</v>
      </c>
      <c r="G18" s="24">
        <f t="shared" si="2"/>
        <v>0.025042477513510557</v>
      </c>
      <c r="H18" s="24">
        <f t="shared" si="2"/>
        <v>0.025056643174836215</v>
      </c>
      <c r="I18" s="6">
        <f t="shared" si="2"/>
        <v>0.02507086084298157</v>
      </c>
    </row>
    <row r="19" spans="1:9" ht="12.75">
      <c r="A19" s="2" t="s">
        <v>27</v>
      </c>
      <c r="B19" s="11" t="s">
        <v>28</v>
      </c>
      <c r="C19" s="25">
        <f aca="true" t="shared" si="3" ref="C19:I19">+C17/(C17+C18)</f>
        <v>0.9247440410286798</v>
      </c>
      <c r="D19" s="25">
        <f t="shared" si="3"/>
        <v>0.9250168380628822</v>
      </c>
      <c r="E19" s="25">
        <f t="shared" si="3"/>
        <v>0.9252895642052583</v>
      </c>
      <c r="F19" s="75">
        <f t="shared" si="3"/>
        <v>0.925562218968251</v>
      </c>
      <c r="G19" s="25">
        <f t="shared" si="3"/>
        <v>0.9258336525605472</v>
      </c>
      <c r="H19" s="25">
        <f t="shared" si="3"/>
        <v>0.9261050105553846</v>
      </c>
      <c r="I19" s="26">
        <f t="shared" si="3"/>
        <v>0.9263762924413713</v>
      </c>
    </row>
    <row r="20" spans="1:9" ht="12.75">
      <c r="A20" s="2" t="s">
        <v>31</v>
      </c>
      <c r="B20" s="11" t="s">
        <v>24</v>
      </c>
      <c r="C20" s="27">
        <f aca="true" t="shared" si="4" ref="C20:I20">2*PI()*C14*$D$10</f>
        <v>297.0312841396226</v>
      </c>
      <c r="D20" s="27">
        <f t="shared" si="4"/>
        <v>297.36469460715614</v>
      </c>
      <c r="E20" s="27">
        <f t="shared" si="4"/>
        <v>297.69951050329166</v>
      </c>
      <c r="F20" s="76">
        <f t="shared" si="4"/>
        <v>298.0357424966066</v>
      </c>
      <c r="G20" s="27">
        <f t="shared" si="4"/>
        <v>298.3719744899215</v>
      </c>
      <c r="H20" s="27">
        <f t="shared" si="4"/>
        <v>298.7096273254471</v>
      </c>
      <c r="I20" s="28">
        <f t="shared" si="4"/>
        <v>299.0487117933273</v>
      </c>
    </row>
    <row r="21" spans="1:9" ht="12.75">
      <c r="A21" s="2" t="s">
        <v>37</v>
      </c>
      <c r="B21" s="11" t="s">
        <v>38</v>
      </c>
      <c r="C21" s="29">
        <f aca="true" t="shared" si="5" ref="C21:I21">+C20/(2*(C17+C18))</f>
        <v>447.31526247918475</v>
      </c>
      <c r="D21" s="29">
        <f t="shared" si="5"/>
        <v>445.94384934427734</v>
      </c>
      <c r="E21" s="29">
        <f t="shared" si="5"/>
        <v>444.5719482547704</v>
      </c>
      <c r="F21" s="77">
        <f t="shared" si="5"/>
        <v>443.1995592660177</v>
      </c>
      <c r="G21" s="29">
        <f t="shared" si="5"/>
        <v>441.8324727311074</v>
      </c>
      <c r="H21" s="29">
        <f t="shared" si="5"/>
        <v>440.46492190116004</v>
      </c>
      <c r="I21" s="30">
        <f t="shared" si="5"/>
        <v>439.09690697796947</v>
      </c>
    </row>
    <row r="22" spans="1:9" ht="12.75">
      <c r="A22" s="2" t="s">
        <v>46</v>
      </c>
      <c r="B22" s="11" t="s">
        <v>43</v>
      </c>
      <c r="C22" s="31">
        <f aca="true" t="shared" si="6" ref="C22:I22">+C14/C21*POWER(10,3)</f>
        <v>40.367363062875185</v>
      </c>
      <c r="D22" s="31">
        <f t="shared" si="6"/>
        <v>40.536955736718696</v>
      </c>
      <c r="E22" s="31">
        <f t="shared" si="6"/>
        <v>40.70783158669543</v>
      </c>
      <c r="F22" s="78">
        <f t="shared" si="6"/>
        <v>40.88000455146029</v>
      </c>
      <c r="G22" s="31">
        <f t="shared" si="6"/>
        <v>41.0527544301039</v>
      </c>
      <c r="H22" s="31">
        <f t="shared" si="6"/>
        <v>41.22681620391473</v>
      </c>
      <c r="I22" s="32">
        <f t="shared" si="6"/>
        <v>41.402204157418154</v>
      </c>
    </row>
    <row r="23" spans="1:9" ht="12.75">
      <c r="A23" s="2" t="s">
        <v>39</v>
      </c>
      <c r="B23" s="11" t="s">
        <v>40</v>
      </c>
      <c r="C23" s="33">
        <f aca="true" t="shared" si="7" ref="C23:I23">SQRT($D$6*C20*C21)/POWER(10,3)</f>
        <v>7.290174945210699</v>
      </c>
      <c r="D23" s="33">
        <f t="shared" si="7"/>
        <v>7.283075080546697</v>
      </c>
      <c r="E23" s="33">
        <f t="shared" si="7"/>
        <v>7.275956332440152</v>
      </c>
      <c r="F23" s="79">
        <f t="shared" si="7"/>
        <v>7.268818603322451</v>
      </c>
      <c r="G23" s="33">
        <f t="shared" si="7"/>
        <v>7.261692014470041</v>
      </c>
      <c r="H23" s="33">
        <f t="shared" si="7"/>
        <v>7.254546510183188</v>
      </c>
      <c r="I23" s="34">
        <f t="shared" si="7"/>
        <v>7.24738199308402</v>
      </c>
    </row>
    <row r="24" spans="1:9" ht="12.75">
      <c r="A24" s="3" t="s">
        <v>41</v>
      </c>
      <c r="B24" s="14" t="s">
        <v>42</v>
      </c>
      <c r="C24" s="35">
        <f aca="true" t="shared" si="8" ref="C24:I24">POWER(10,6)/(2*PI()*C14*C20)</f>
        <v>29.67384620712438</v>
      </c>
      <c r="D24" s="35">
        <f t="shared" si="8"/>
        <v>29.607341846015924</v>
      </c>
      <c r="E24" s="35">
        <f t="shared" si="8"/>
        <v>29.540781882867513</v>
      </c>
      <c r="F24" s="80">
        <f t="shared" si="8"/>
        <v>29.474166025739834</v>
      </c>
      <c r="G24" s="35">
        <f t="shared" si="8"/>
        <v>29.40777524765837</v>
      </c>
      <c r="H24" s="35">
        <f t="shared" si="8"/>
        <v>29.341329403853678</v>
      </c>
      <c r="I24" s="36">
        <f t="shared" si="8"/>
        <v>29.27482820791371</v>
      </c>
    </row>
    <row r="26" ht="12.75">
      <c r="D26" s="4" t="s"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O26"/>
  <sheetViews>
    <sheetView showGridLines="0" showZeros="0" zoomScalePageLayoutView="0" workbookViewId="0" topLeftCell="A3">
      <selection activeCell="B27" sqref="B27"/>
    </sheetView>
  </sheetViews>
  <sheetFormatPr defaultColWidth="11.421875" defaultRowHeight="12.75"/>
  <cols>
    <col min="1" max="1" width="31.57421875" style="0" customWidth="1"/>
    <col min="2" max="2" width="4.28125" style="0" customWidth="1"/>
    <col min="3" max="15" width="9.7109375" style="0" customWidth="1"/>
  </cols>
  <sheetData>
    <row r="1" spans="1:15" ht="18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thickBot="1">
      <c r="A2" s="38" t="s">
        <v>8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3.5" thickBot="1">
      <c r="A3" s="2" t="s">
        <v>33</v>
      </c>
      <c r="B3" s="11" t="s">
        <v>2</v>
      </c>
      <c r="C3" s="12"/>
      <c r="D3" s="37">
        <v>1.05</v>
      </c>
      <c r="E3" s="12" t="s">
        <v>2</v>
      </c>
      <c r="F3" s="39" t="s">
        <v>45</v>
      </c>
      <c r="G3" s="39" t="s">
        <v>45</v>
      </c>
      <c r="H3" s="39"/>
      <c r="I3" s="40"/>
      <c r="J3" s="40"/>
      <c r="K3" s="40"/>
      <c r="L3" s="40"/>
      <c r="M3" s="12"/>
      <c r="N3" s="12"/>
      <c r="O3" s="13"/>
    </row>
    <row r="4" spans="1:15" ht="13.5" thickBot="1">
      <c r="A4" s="2" t="s">
        <v>34</v>
      </c>
      <c r="B4" s="11" t="s">
        <v>6</v>
      </c>
      <c r="C4" s="12"/>
      <c r="D4" s="37">
        <v>5</v>
      </c>
      <c r="E4" s="12" t="s">
        <v>6</v>
      </c>
      <c r="F4" s="39" t="s">
        <v>44</v>
      </c>
      <c r="G4" s="39" t="s">
        <v>44</v>
      </c>
      <c r="H4" s="39"/>
      <c r="I4" s="40"/>
      <c r="J4" s="40"/>
      <c r="K4" s="40"/>
      <c r="L4" s="40"/>
      <c r="M4" s="12"/>
      <c r="N4" s="12"/>
      <c r="O4" s="13"/>
    </row>
    <row r="5" spans="1:15" ht="13.5" thickBot="1">
      <c r="A5" s="2" t="s">
        <v>35</v>
      </c>
      <c r="B5" s="11" t="s">
        <v>25</v>
      </c>
      <c r="C5" s="12"/>
      <c r="D5" s="37">
        <v>1</v>
      </c>
      <c r="E5" s="12" t="s">
        <v>12</v>
      </c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thickBot="1">
      <c r="A6" s="3" t="s">
        <v>48</v>
      </c>
      <c r="B6" s="14" t="s">
        <v>26</v>
      </c>
      <c r="C6" s="15"/>
      <c r="D6" s="37">
        <v>400</v>
      </c>
      <c r="E6" s="15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2.75">
      <c r="A7" s="38" t="s">
        <v>9</v>
      </c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.75">
      <c r="A8" s="2" t="s">
        <v>0</v>
      </c>
      <c r="B8" s="11" t="s">
        <v>3</v>
      </c>
      <c r="C8" s="12"/>
      <c r="D8" s="18">
        <f>+PI()*POWER(D3,2)/4</f>
        <v>0.8659014751456867</v>
      </c>
      <c r="E8" s="12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ht="12.75">
      <c r="A9" s="2" t="s">
        <v>49</v>
      </c>
      <c r="B9" s="11" t="s">
        <v>2</v>
      </c>
      <c r="C9" s="12"/>
      <c r="D9" s="18">
        <f>+PI()*D3</f>
        <v>3.2986722862692828</v>
      </c>
      <c r="E9" s="12" t="s">
        <v>2</v>
      </c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ht="12.75">
      <c r="A10" s="3" t="s">
        <v>36</v>
      </c>
      <c r="B10" s="14" t="s">
        <v>32</v>
      </c>
      <c r="C10" s="15"/>
      <c r="D10" s="19">
        <f>0.623*D3*(LOG(D3/D4)+4.68)*POWER(D5,2)</f>
        <v>2.618051751650193</v>
      </c>
      <c r="E10" s="15" t="s">
        <v>5</v>
      </c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2.75">
      <c r="A11" s="4" t="s">
        <v>10</v>
      </c>
      <c r="B11" s="5"/>
      <c r="O11" s="13"/>
    </row>
    <row r="12" spans="1:15" ht="12.75">
      <c r="A12" s="38" t="s">
        <v>8</v>
      </c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3.5" thickBot="1">
      <c r="A13" s="2" t="s">
        <v>11</v>
      </c>
      <c r="B13" s="11"/>
      <c r="C13" s="178" t="s">
        <v>78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</row>
    <row r="14" spans="1:15" ht="13.5" thickBot="1">
      <c r="A14" s="3" t="s">
        <v>22</v>
      </c>
      <c r="B14" s="14" t="s">
        <v>23</v>
      </c>
      <c r="C14" s="65">
        <f aca="true" t="shared" si="0" ref="C14:H14">+D14-((D22*POWER(10,-3))/2)</f>
        <v>21.005036699311272</v>
      </c>
      <c r="D14" s="65">
        <f t="shared" si="0"/>
        <v>21.041089029390996</v>
      </c>
      <c r="E14" s="65">
        <f t="shared" si="0"/>
        <v>21.077380808486968</v>
      </c>
      <c r="F14" s="65">
        <f t="shared" si="0"/>
        <v>21.11391487911986</v>
      </c>
      <c r="G14" s="65">
        <f t="shared" si="0"/>
        <v>21.150694132344984</v>
      </c>
      <c r="H14" s="65">
        <f t="shared" si="0"/>
        <v>21.18772150883623</v>
      </c>
      <c r="I14" s="65">
        <v>21.225</v>
      </c>
      <c r="J14" s="65">
        <f aca="true" t="shared" si="1" ref="J14:O14">+I14+((I22*POWER(10,-3))/2)</f>
        <v>21.262278491163773</v>
      </c>
      <c r="K14" s="65">
        <f t="shared" si="1"/>
        <v>21.299809414712634</v>
      </c>
      <c r="L14" s="65">
        <f t="shared" si="1"/>
        <v>21.33759581582541</v>
      </c>
      <c r="M14" s="65">
        <f t="shared" si="1"/>
        <v>21.37564079241139</v>
      </c>
      <c r="N14" s="65">
        <f t="shared" si="1"/>
        <v>21.413947496302793</v>
      </c>
      <c r="O14" s="180">
        <f t="shared" si="1"/>
        <v>21.4525191344806</v>
      </c>
    </row>
    <row r="15" spans="1:15" ht="12.75">
      <c r="A15" s="38" t="s">
        <v>7</v>
      </c>
      <c r="B15" s="17"/>
      <c r="C15" s="9"/>
      <c r="D15" s="9"/>
      <c r="E15" s="9"/>
      <c r="F15" s="9"/>
      <c r="G15" s="9"/>
      <c r="H15" s="9"/>
      <c r="I15" s="83"/>
      <c r="J15" s="9"/>
      <c r="K15" s="9"/>
      <c r="L15" s="9"/>
      <c r="M15" s="9"/>
      <c r="N15" s="9"/>
      <c r="O15" s="10"/>
    </row>
    <row r="16" spans="1:15" ht="12.75">
      <c r="A16" s="2" t="s">
        <v>47</v>
      </c>
      <c r="B16" s="20"/>
      <c r="C16" s="18">
        <f aca="true" t="shared" si="2" ref="C16:O16">+$D$9*C14/300</f>
        <v>0.230962441440291</v>
      </c>
      <c r="D16" s="18">
        <f t="shared" si="2"/>
        <v>0.23135885751392243</v>
      </c>
      <c r="E16" s="18">
        <f t="shared" si="2"/>
        <v>0.23175790646700004</v>
      </c>
      <c r="F16" s="18">
        <f>+$D$9*F14/300</f>
        <v>0.23215961955467113</v>
      </c>
      <c r="G16" s="18">
        <f t="shared" si="2"/>
        <v>0.23256402856574912</v>
      </c>
      <c r="H16" s="18">
        <f t="shared" si="2"/>
        <v>0.2329711658346322</v>
      </c>
      <c r="I16" s="73">
        <f t="shared" si="2"/>
        <v>0.2333810642535518</v>
      </c>
      <c r="J16" s="18">
        <f t="shared" si="2"/>
        <v>0.23379096267247135</v>
      </c>
      <c r="K16" s="18">
        <f t="shared" si="2"/>
        <v>0.23420363673043373</v>
      </c>
      <c r="L16" s="18">
        <f t="shared" si="2"/>
        <v>0.23461911991092896</v>
      </c>
      <c r="M16" s="18">
        <f t="shared" si="2"/>
        <v>0.23503744627724876</v>
      </c>
      <c r="N16" s="18">
        <f t="shared" si="2"/>
        <v>0.2354586504855984</v>
      </c>
      <c r="O16" s="21">
        <f t="shared" si="2"/>
        <v>0.2358827677985755</v>
      </c>
    </row>
    <row r="17" spans="1:15" ht="12.75">
      <c r="A17" s="2" t="s">
        <v>29</v>
      </c>
      <c r="B17" s="11" t="s">
        <v>24</v>
      </c>
      <c r="C17" s="22">
        <f aca="true" t="shared" si="3" ref="C17:O17">2.376*POWER(10,-6)*POWER($D$5,2)*POWER($D$3,4)*POWER(C14,4)</f>
        <v>0.5622085049606408</v>
      </c>
      <c r="D17" s="23">
        <f t="shared" si="3"/>
        <v>0.5660782758094309</v>
      </c>
      <c r="E17" s="18">
        <f t="shared" si="3"/>
        <v>0.5699938907124446</v>
      </c>
      <c r="F17" s="18">
        <f>2.376*POWER(10,-6)*POWER($D$5,2)*POWER($D$3,4)*POWER(F14,4)</f>
        <v>0.5739561292229307</v>
      </c>
      <c r="G17" s="18">
        <f t="shared" si="3"/>
        <v>0.5779657882234819</v>
      </c>
      <c r="H17" s="18">
        <f t="shared" si="3"/>
        <v>0.5820236824028563</v>
      </c>
      <c r="I17" s="73">
        <f t="shared" si="3"/>
        <v>0.5861306447484707</v>
      </c>
      <c r="J17" s="18">
        <f t="shared" si="3"/>
        <v>0.5902593039673365</v>
      </c>
      <c r="K17" s="18">
        <f t="shared" si="3"/>
        <v>0.5944379155063025</v>
      </c>
      <c r="L17" s="18">
        <f t="shared" si="3"/>
        <v>0.5986673451976056</v>
      </c>
      <c r="M17" s="18">
        <f t="shared" si="3"/>
        <v>0.6029484784634255</v>
      </c>
      <c r="N17" s="18">
        <f t="shared" si="3"/>
        <v>0.6072822208638325</v>
      </c>
      <c r="O17" s="21">
        <f t="shared" si="3"/>
        <v>0.6116694986630236</v>
      </c>
    </row>
    <row r="18" spans="1:15" ht="12.75">
      <c r="A18" s="2" t="s">
        <v>30</v>
      </c>
      <c r="B18" s="11" t="s">
        <v>24</v>
      </c>
      <c r="C18" s="24">
        <f aca="true" t="shared" si="4" ref="C18:O18">0.028*($D$5*$D$3/$D$4)*SQRT(C14)</f>
        <v>0.02694877624042821</v>
      </c>
      <c r="D18" s="24">
        <f t="shared" si="4"/>
        <v>0.02697189330651032</v>
      </c>
      <c r="E18" s="24">
        <f t="shared" si="4"/>
        <v>0.026995143915618452</v>
      </c>
      <c r="F18" s="24">
        <f>0.028*($D$5*$D$3/$D$4)*SQRT(F14)</f>
        <v>0.027018529541717143</v>
      </c>
      <c r="G18" s="24">
        <f t="shared" si="4"/>
        <v>0.027042051682691325</v>
      </c>
      <c r="H18" s="24">
        <f t="shared" si="4"/>
        <v>0.02706571186086018</v>
      </c>
      <c r="I18" s="74">
        <f t="shared" si="4"/>
        <v>0.027089511623504776</v>
      </c>
      <c r="J18" s="24">
        <f t="shared" si="4"/>
        <v>0.027113290494974837</v>
      </c>
      <c r="K18" s="24">
        <f t="shared" si="4"/>
        <v>0.0271372093375137</v>
      </c>
      <c r="L18" s="24">
        <f t="shared" si="4"/>
        <v>0.027161269719486132</v>
      </c>
      <c r="M18" s="24">
        <f t="shared" si="4"/>
        <v>0.02718547323504133</v>
      </c>
      <c r="N18" s="24">
        <f t="shared" si="4"/>
        <v>0.027209821504673114</v>
      </c>
      <c r="O18" s="6">
        <f t="shared" si="4"/>
        <v>0.02723431617579531</v>
      </c>
    </row>
    <row r="19" spans="1:15" ht="12.75">
      <c r="A19" s="2" t="s">
        <v>27</v>
      </c>
      <c r="B19" s="11" t="s">
        <v>28</v>
      </c>
      <c r="C19" s="25">
        <f aca="true" t="shared" si="5" ref="C19:O19">+C17/(C17+C18)</f>
        <v>0.9542587741842214</v>
      </c>
      <c r="D19" s="25">
        <f t="shared" si="5"/>
        <v>0.9545200478625321</v>
      </c>
      <c r="E19" s="25">
        <f t="shared" si="5"/>
        <v>0.9547811729365566</v>
      </c>
      <c r="F19" s="25">
        <f t="shared" si="5"/>
        <v>0.9550421483706886</v>
      </c>
      <c r="G19" s="25">
        <f t="shared" si="5"/>
        <v>0.9553029731203398</v>
      </c>
      <c r="H19" s="25">
        <f t="shared" si="5"/>
        <v>0.9555636461318163</v>
      </c>
      <c r="I19" s="75">
        <f t="shared" si="5"/>
        <v>0.9558241663421897</v>
      </c>
      <c r="J19" s="25">
        <f t="shared" si="5"/>
        <v>0.9560827760445236</v>
      </c>
      <c r="K19" s="25">
        <f t="shared" si="5"/>
        <v>0.9563412236866259</v>
      </c>
      <c r="L19" s="25">
        <f t="shared" si="5"/>
        <v>0.9565995081207905</v>
      </c>
      <c r="M19" s="25">
        <f t="shared" si="5"/>
        <v>0.9568576281887916</v>
      </c>
      <c r="N19" s="25">
        <f t="shared" si="5"/>
        <v>0.9571155827217295</v>
      </c>
      <c r="O19" s="26">
        <f t="shared" si="5"/>
        <v>0.9573733705398739</v>
      </c>
    </row>
    <row r="20" spans="1:15" ht="12.75">
      <c r="A20" s="2" t="s">
        <v>31</v>
      </c>
      <c r="B20" s="11" t="s">
        <v>24</v>
      </c>
      <c r="C20" s="27">
        <f aca="true" t="shared" si="6" ref="C20:O20">2*PI()*C14*$D$10</f>
        <v>345.52664250180516</v>
      </c>
      <c r="D20" s="27">
        <f t="shared" si="6"/>
        <v>346.1196926709211</v>
      </c>
      <c r="E20" s="27">
        <f t="shared" si="6"/>
        <v>346.7166817055492</v>
      </c>
      <c r="F20" s="27">
        <f>2*PI()*F14*$D$10</f>
        <v>347.3176563643138</v>
      </c>
      <c r="G20" s="27">
        <f t="shared" si="6"/>
        <v>347.92266420422004</v>
      </c>
      <c r="H20" s="27">
        <f t="shared" si="6"/>
        <v>348.5317535984837</v>
      </c>
      <c r="I20" s="76">
        <f t="shared" si="6"/>
        <v>349.1449737548557</v>
      </c>
      <c r="J20" s="27">
        <f t="shared" si="6"/>
        <v>349.7581939112277</v>
      </c>
      <c r="K20" s="27">
        <f t="shared" si="6"/>
        <v>350.37556650569</v>
      </c>
      <c r="L20" s="27">
        <f t="shared" si="6"/>
        <v>350.99714163053386</v>
      </c>
      <c r="M20" s="27">
        <f t="shared" si="6"/>
        <v>351.622970245451</v>
      </c>
      <c r="N20" s="27">
        <f t="shared" si="6"/>
        <v>352.25310419714936</v>
      </c>
      <c r="O20" s="28">
        <f t="shared" si="6"/>
        <v>352.88759623951796</v>
      </c>
    </row>
    <row r="21" spans="1:15" ht="12.75">
      <c r="A21" s="2" t="s">
        <v>37</v>
      </c>
      <c r="B21" s="11" t="s">
        <v>38</v>
      </c>
      <c r="C21" s="29">
        <f aca="true" t="shared" si="7" ref="C21:O21">+C20/(2*(C17+C18))</f>
        <v>293.23803127528777</v>
      </c>
      <c r="D21" s="29">
        <f t="shared" si="7"/>
        <v>291.81316412646936</v>
      </c>
      <c r="E21" s="29">
        <f t="shared" si="7"/>
        <v>290.38781417615246</v>
      </c>
      <c r="F21" s="29">
        <f t="shared" si="7"/>
        <v>288.96198142385356</v>
      </c>
      <c r="G21" s="29">
        <f t="shared" si="7"/>
        <v>287.53566586688953</v>
      </c>
      <c r="H21" s="29">
        <f t="shared" si="7"/>
        <v>286.1088675003102</v>
      </c>
      <c r="I21" s="77">
        <f t="shared" si="7"/>
        <v>284.6815863168289</v>
      </c>
      <c r="J21" s="29">
        <f t="shared" si="7"/>
        <v>283.2634595773099</v>
      </c>
      <c r="K21" s="29">
        <f t="shared" si="7"/>
        <v>281.84490699634193</v>
      </c>
      <c r="L21" s="29">
        <f t="shared" si="7"/>
        <v>280.4259291315987</v>
      </c>
      <c r="M21" s="29">
        <f t="shared" si="7"/>
        <v>279.0065265470019</v>
      </c>
      <c r="N21" s="29">
        <f t="shared" si="7"/>
        <v>277.5866998128283</v>
      </c>
      <c r="O21" s="30">
        <f t="shared" si="7"/>
        <v>276.1664495058177</v>
      </c>
    </row>
    <row r="22" spans="1:15" ht="12.75">
      <c r="A22" s="2" t="s">
        <v>46</v>
      </c>
      <c r="B22" s="11" t="s">
        <v>43</v>
      </c>
      <c r="C22" s="31">
        <f aca="true" t="shared" si="8" ref="C22:O22">+C14/C21*POWER(10,3)</f>
        <v>71.63135220885465</v>
      </c>
      <c r="D22" s="31">
        <f t="shared" si="8"/>
        <v>72.10466015944354</v>
      </c>
      <c r="E22" s="31">
        <f t="shared" si="8"/>
        <v>72.58355819194671</v>
      </c>
      <c r="F22" s="31">
        <f t="shared" si="8"/>
        <v>73.06814126578703</v>
      </c>
      <c r="G22" s="31">
        <f t="shared" si="8"/>
        <v>73.55850645024465</v>
      </c>
      <c r="H22" s="31">
        <f t="shared" si="8"/>
        <v>74.05475298249279</v>
      </c>
      <c r="I22" s="78">
        <f t="shared" si="8"/>
        <v>74.55698232754048</v>
      </c>
      <c r="J22" s="31">
        <f t="shared" si="8"/>
        <v>75.06184709772192</v>
      </c>
      <c r="K22" s="31">
        <f t="shared" si="8"/>
        <v>75.5728022255484</v>
      </c>
      <c r="L22" s="31">
        <f t="shared" si="8"/>
        <v>76.08995317195533</v>
      </c>
      <c r="M22" s="31">
        <f t="shared" si="8"/>
        <v>76.61340778281189</v>
      </c>
      <c r="N22" s="31">
        <f t="shared" si="8"/>
        <v>77.1432763556101</v>
      </c>
      <c r="O22" s="32">
        <f t="shared" si="8"/>
        <v>77.67967170837919</v>
      </c>
    </row>
    <row r="23" spans="1:15" ht="12.75">
      <c r="A23" s="2" t="s">
        <v>39</v>
      </c>
      <c r="B23" s="11" t="s">
        <v>40</v>
      </c>
      <c r="C23" s="33">
        <f aca="true" t="shared" si="9" ref="C23:O23">SQRT($D$6*C20*C21)/POWER(10,3)</f>
        <v>6.366209308541136</v>
      </c>
      <c r="D23" s="33">
        <f t="shared" si="9"/>
        <v>6.356171259013799</v>
      </c>
      <c r="E23" s="33">
        <f t="shared" si="9"/>
        <v>6.346094841361362</v>
      </c>
      <c r="F23" s="33">
        <f>SQRT($D$6*F20*F21)/POWER(10,3)</f>
        <v>6.335979740072443</v>
      </c>
      <c r="G23" s="33">
        <f t="shared" si="9"/>
        <v>6.32582563535046</v>
      </c>
      <c r="H23" s="33">
        <f t="shared" si="9"/>
        <v>6.315632203032705</v>
      </c>
      <c r="I23" s="79">
        <f t="shared" si="9"/>
        <v>6.3053991145075</v>
      </c>
      <c r="J23" s="33">
        <f t="shared" si="9"/>
        <v>6.295195502057294</v>
      </c>
      <c r="K23" s="33">
        <f t="shared" si="9"/>
        <v>6.28495247255178</v>
      </c>
      <c r="L23" s="33">
        <f t="shared" si="9"/>
        <v>6.274669698534826</v>
      </c>
      <c r="M23" s="33">
        <f t="shared" si="9"/>
        <v>6.264346848070374</v>
      </c>
      <c r="N23" s="33">
        <f t="shared" si="9"/>
        <v>6.253983584657414</v>
      </c>
      <c r="O23" s="34">
        <f t="shared" si="9"/>
        <v>6.2435795671428815</v>
      </c>
    </row>
    <row r="24" spans="1:15" ht="12.75">
      <c r="A24" s="3" t="s">
        <v>41</v>
      </c>
      <c r="B24" s="14" t="s">
        <v>42</v>
      </c>
      <c r="C24" s="35">
        <f aca="true" t="shared" si="10" ref="C24:O24">POWER(10,6)/(2*PI()*C14*C20)</f>
        <v>21.92881415010397</v>
      </c>
      <c r="D24" s="35">
        <f t="shared" si="10"/>
        <v>21.85373176811</v>
      </c>
      <c r="E24" s="35">
        <f t="shared" si="10"/>
        <v>21.778539503013576</v>
      </c>
      <c r="F24" s="35">
        <f>POWER(10,6)/(2*PI()*F14*F20)</f>
        <v>21.70323652595744</v>
      </c>
      <c r="G24" s="35">
        <f t="shared" si="10"/>
        <v>21.627821998086883</v>
      </c>
      <c r="H24" s="35">
        <f t="shared" si="10"/>
        <v>21.552295070376488</v>
      </c>
      <c r="I24" s="80">
        <f t="shared" si="10"/>
        <v>21.4766548834528</v>
      </c>
      <c r="J24" s="35">
        <f t="shared" si="10"/>
        <v>21.401412200412587</v>
      </c>
      <c r="K24" s="35">
        <f t="shared" si="10"/>
        <v>21.326058744908263</v>
      </c>
      <c r="L24" s="35">
        <f t="shared" si="10"/>
        <v>21.250593683446983</v>
      </c>
      <c r="M24" s="35">
        <f t="shared" si="10"/>
        <v>21.17501617252801</v>
      </c>
      <c r="N24" s="35">
        <f t="shared" si="10"/>
        <v>21.0993253584704</v>
      </c>
      <c r="O24" s="36">
        <f t="shared" si="10"/>
        <v>21.023520377236668</v>
      </c>
    </row>
    <row r="26" ht="12.75">
      <c r="D26" s="4" t="s">
        <v>77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fasciale</dc:creator>
  <cp:keywords/>
  <dc:description/>
  <cp:lastModifiedBy>utilisateur</cp:lastModifiedBy>
  <dcterms:created xsi:type="dcterms:W3CDTF">2009-12-09T17:02:58Z</dcterms:created>
  <dcterms:modified xsi:type="dcterms:W3CDTF">2013-02-15T10:31:12Z</dcterms:modified>
  <cp:category/>
  <cp:version/>
  <cp:contentType/>
  <cp:contentStatus/>
</cp:coreProperties>
</file>